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https://energiforetagensverige-my.sharepoint.com/personal/lena_odenholm_energiforetagen_se/Documents/Desktop/Elmarknadsutveckling/"/>
    </mc:Choice>
  </mc:AlternateContent>
  <xr:revisionPtr revIDLastSave="0" documentId="8_{785D4156-0264-4D28-A68D-660A1A06C1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ånadsmätt förbrukning" sheetId="1" r:id="rId1"/>
    <sheet name="Timmätt förbrukning" sheetId="2" r:id="rId2"/>
    <sheet name="Produktion" sheetId="3" r:id="rId3"/>
    <sheet name="Prishistorik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81" i="1"/>
  <c r="F80" i="1"/>
  <c r="E80" i="1"/>
  <c r="E81" i="1"/>
  <c r="D80" i="1"/>
  <c r="D81" i="1"/>
  <c r="C80" i="1"/>
  <c r="C81" i="1"/>
  <c r="B79" i="1"/>
  <c r="B80" i="1"/>
  <c r="E19" i="3"/>
  <c r="D19" i="3"/>
  <c r="C19" i="3"/>
  <c r="B18" i="3"/>
  <c r="G77" i="1"/>
  <c r="G78" i="1"/>
  <c r="G79" i="1"/>
  <c r="F79" i="1"/>
  <c r="F78" i="1"/>
  <c r="F77" i="1"/>
  <c r="F30" i="2"/>
  <c r="F29" i="2"/>
  <c r="E29" i="2"/>
  <c r="E30" i="2"/>
  <c r="D30" i="2"/>
  <c r="D29" i="2"/>
  <c r="C30" i="2"/>
  <c r="C29" i="2"/>
  <c r="B28" i="2"/>
  <c r="B29" i="2"/>
  <c r="E77" i="1"/>
  <c r="E78" i="1"/>
  <c r="E79" i="1"/>
  <c r="D79" i="1"/>
  <c r="D77" i="1"/>
  <c r="D78" i="1"/>
  <c r="C79" i="1"/>
  <c r="B76" i="1"/>
  <c r="B77" i="1"/>
  <c r="B78" i="1"/>
  <c r="C77" i="1"/>
  <c r="C78" i="1"/>
  <c r="C76" i="1"/>
  <c r="E76" i="1" s="1"/>
  <c r="G76" i="1" s="1"/>
  <c r="D18" i="3"/>
  <c r="C18" i="3"/>
  <c r="E18" i="3"/>
  <c r="B17" i="3"/>
  <c r="F75" i="1"/>
  <c r="B74" i="1"/>
  <c r="B75" i="1"/>
  <c r="C75" i="1"/>
  <c r="D75" i="1"/>
  <c r="E75" i="1"/>
  <c r="G75" i="1"/>
  <c r="D76" i="1"/>
  <c r="F74" i="1"/>
  <c r="F28" i="2"/>
  <c r="D28" i="2"/>
  <c r="C28" i="2"/>
  <c r="E28" i="2"/>
  <c r="B27" i="2"/>
  <c r="D74" i="1"/>
  <c r="C74" i="1"/>
  <c r="E74" i="1"/>
  <c r="G74" i="1"/>
  <c r="B73" i="1"/>
  <c r="F27" i="2"/>
  <c r="D27" i="2"/>
  <c r="D26" i="2"/>
  <c r="C27" i="2"/>
  <c r="E27" i="2" s="1"/>
  <c r="C26" i="2"/>
  <c r="B26" i="2"/>
  <c r="D72" i="1"/>
  <c r="D73" i="1"/>
  <c r="D70" i="1"/>
  <c r="D71" i="1"/>
  <c r="D69" i="1"/>
  <c r="C70" i="1"/>
  <c r="C71" i="1"/>
  <c r="C72" i="1"/>
  <c r="E72" i="1" s="1"/>
  <c r="C73" i="1"/>
  <c r="E73" i="1" s="1"/>
  <c r="C69" i="1"/>
  <c r="B71" i="1"/>
  <c r="B72" i="1"/>
  <c r="F73" i="1" l="1"/>
  <c r="G73" i="1" s="1"/>
  <c r="F72" i="1"/>
  <c r="G72" i="1" s="1"/>
  <c r="D17" i="3"/>
  <c r="C17" i="3"/>
  <c r="C16" i="3"/>
  <c r="D16" i="3"/>
  <c r="E16" i="3" s="1"/>
  <c r="B15" i="3"/>
  <c r="B16" i="3"/>
  <c r="F26" i="2"/>
  <c r="F25" i="2"/>
  <c r="F24" i="2"/>
  <c r="E26" i="2"/>
  <c r="D25" i="2"/>
  <c r="D24" i="2"/>
  <c r="C25" i="2"/>
  <c r="E25" i="2" s="1"/>
  <c r="C24" i="2"/>
  <c r="E24" i="2" s="1"/>
  <c r="B23" i="2"/>
  <c r="B24" i="2"/>
  <c r="B25" i="2"/>
  <c r="E69" i="1"/>
  <c r="E70" i="1"/>
  <c r="E71" i="1"/>
  <c r="G71" i="1" s="1"/>
  <c r="D68" i="1"/>
  <c r="D67" i="1"/>
  <c r="B70" i="1"/>
  <c r="C68" i="1"/>
  <c r="E68" i="1" s="1"/>
  <c r="C67" i="1"/>
  <c r="E67" i="1" s="1"/>
  <c r="B66" i="1"/>
  <c r="B67" i="1"/>
  <c r="B68" i="1"/>
  <c r="B69" i="1"/>
  <c r="D15" i="3"/>
  <c r="E15" i="3"/>
  <c r="B14" i="3"/>
  <c r="F23" i="2"/>
  <c r="F22" i="2"/>
  <c r="F21" i="2"/>
  <c r="D23" i="2"/>
  <c r="D22" i="2"/>
  <c r="D21" i="2"/>
  <c r="C23" i="2"/>
  <c r="C22" i="2"/>
  <c r="C21" i="2"/>
  <c r="D66" i="1"/>
  <c r="D65" i="1"/>
  <c r="D64" i="1"/>
  <c r="D63" i="1"/>
  <c r="D62" i="1"/>
  <c r="C66" i="1"/>
  <c r="C65" i="1"/>
  <c r="C64" i="1"/>
  <c r="C63" i="1"/>
  <c r="C62" i="1"/>
  <c r="E22" i="2"/>
  <c r="E23" i="2"/>
  <c r="B22" i="2"/>
  <c r="B21" i="2"/>
  <c r="B62" i="1"/>
  <c r="E62" i="1"/>
  <c r="B63" i="1"/>
  <c r="E63" i="1"/>
  <c r="B64" i="1"/>
  <c r="E64" i="1"/>
  <c r="B65" i="1"/>
  <c r="E65" i="1"/>
  <c r="E66" i="1"/>
  <c r="D61" i="1"/>
  <c r="D60" i="1"/>
  <c r="D59" i="1"/>
  <c r="C61" i="1"/>
  <c r="E61" i="1" s="1"/>
  <c r="G61" i="1" s="1"/>
  <c r="C60" i="1"/>
  <c r="E60" i="1" s="1"/>
  <c r="C59" i="1"/>
  <c r="E59" i="1" s="1"/>
  <c r="E21" i="2"/>
  <c r="D14" i="3"/>
  <c r="E14" i="3" s="1"/>
  <c r="B13" i="3"/>
  <c r="B20" i="2"/>
  <c r="B59" i="1"/>
  <c r="B60" i="1"/>
  <c r="B58" i="1"/>
  <c r="F68" i="1" l="1"/>
  <c r="G68" i="1" s="1"/>
  <c r="F67" i="1"/>
  <c r="G67" i="1" s="1"/>
  <c r="F70" i="1"/>
  <c r="F69" i="1"/>
  <c r="G70" i="1"/>
  <c r="G69" i="1"/>
  <c r="E17" i="3"/>
  <c r="F63" i="1"/>
  <c r="F62" i="1"/>
  <c r="F65" i="1"/>
  <c r="F64" i="1"/>
  <c r="G64" i="1" s="1"/>
  <c r="F60" i="1"/>
  <c r="F59" i="1"/>
  <c r="G59" i="1"/>
  <c r="G60" i="1"/>
  <c r="D58" i="1"/>
  <c r="D57" i="1"/>
  <c r="C58" i="1"/>
  <c r="C57" i="1"/>
  <c r="F20" i="2"/>
  <c r="D20" i="2"/>
  <c r="C20" i="2"/>
  <c r="G65" i="1" l="1"/>
  <c r="G66" i="1"/>
  <c r="F58" i="1"/>
  <c r="C19" i="2"/>
  <c r="B19" i="2"/>
  <c r="B57" i="1"/>
  <c r="B56" i="1"/>
  <c r="F57" i="1" l="1"/>
  <c r="E58" i="1"/>
  <c r="G58" i="1" s="1"/>
  <c r="E57" i="1"/>
  <c r="G57" i="1" s="1"/>
  <c r="E20" i="2"/>
  <c r="D56" i="1"/>
  <c r="D55" i="1"/>
  <c r="D54" i="1"/>
  <c r="D53" i="1"/>
  <c r="D52" i="1"/>
  <c r="D51" i="1"/>
  <c r="D50" i="1"/>
  <c r="D49" i="1"/>
  <c r="D48" i="1"/>
  <c r="D47" i="1"/>
  <c r="D46" i="1"/>
  <c r="C56" i="1"/>
  <c r="C55" i="1"/>
  <c r="E55" i="1" s="1"/>
  <c r="C54" i="1"/>
  <c r="E54" i="1" s="1"/>
  <c r="C53" i="1"/>
  <c r="C52" i="1"/>
  <c r="C51" i="1"/>
  <c r="C50" i="1"/>
  <c r="C49" i="1"/>
  <c r="C48" i="1"/>
  <c r="C47" i="1"/>
  <c r="C46" i="1"/>
  <c r="B55" i="1"/>
  <c r="B54" i="1"/>
  <c r="B53" i="1"/>
  <c r="B52" i="1"/>
  <c r="B51" i="1"/>
  <c r="F19" i="2"/>
  <c r="F18" i="2"/>
  <c r="F17" i="2"/>
  <c r="F49" i="1" s="1"/>
  <c r="F16" i="2"/>
  <c r="F48" i="1" s="1"/>
  <c r="D19" i="2"/>
  <c r="E19" i="2" s="1"/>
  <c r="D18" i="2"/>
  <c r="D17" i="2"/>
  <c r="D16" i="2"/>
  <c r="D15" i="2"/>
  <c r="C18" i="2"/>
  <c r="E18" i="2" s="1"/>
  <c r="C17" i="2"/>
  <c r="E17" i="2" s="1"/>
  <c r="C16" i="2"/>
  <c r="E16" i="2" s="1"/>
  <c r="C15" i="2"/>
  <c r="E15" i="2" s="1"/>
  <c r="B18" i="2"/>
  <c r="D13" i="3"/>
  <c r="E13" i="3" s="1"/>
  <c r="D12" i="3"/>
  <c r="E12" i="3" s="1"/>
  <c r="D11" i="3"/>
  <c r="E11" i="3" s="1"/>
  <c r="B11" i="3"/>
  <c r="B12" i="3"/>
  <c r="F55" i="1" l="1"/>
  <c r="G62" i="1"/>
  <c r="G63" i="1"/>
  <c r="F53" i="1"/>
  <c r="F52" i="1"/>
  <c r="E56" i="1"/>
  <c r="G56" i="1" s="1"/>
  <c r="E53" i="1"/>
  <c r="G53" i="1" s="1"/>
  <c r="G55" i="1"/>
  <c r="F50" i="1"/>
  <c r="F54" i="1"/>
  <c r="G54" i="1" s="1"/>
  <c r="F47" i="1"/>
  <c r="E42" i="1"/>
  <c r="F42" i="1"/>
  <c r="E43" i="1"/>
  <c r="F43" i="1"/>
  <c r="E44" i="1"/>
  <c r="F44" i="1"/>
  <c r="E45" i="1"/>
  <c r="G45" i="1" s="1"/>
  <c r="E46" i="1"/>
  <c r="G46" i="1" s="1"/>
  <c r="E47" i="1"/>
  <c r="E48" i="1"/>
  <c r="G48" i="1" s="1"/>
  <c r="E49" i="1"/>
  <c r="G49" i="1" s="1"/>
  <c r="E50" i="1"/>
  <c r="G50" i="1" s="1"/>
  <c r="E51" i="1"/>
  <c r="G51" i="1" s="1"/>
  <c r="E52" i="1"/>
  <c r="G52" i="1" s="1"/>
  <c r="B46" i="1"/>
  <c r="B47" i="1"/>
  <c r="B48" i="1"/>
  <c r="B49" i="1"/>
  <c r="B50" i="1"/>
  <c r="B14" i="2"/>
  <c r="B15" i="2"/>
  <c r="B16" i="2"/>
  <c r="B17" i="2"/>
  <c r="B10" i="3"/>
  <c r="B41" i="1"/>
  <c r="B42" i="1"/>
  <c r="B43" i="1"/>
  <c r="B44" i="1"/>
  <c r="B45" i="1"/>
  <c r="B3" i="3"/>
  <c r="B4" i="3"/>
  <c r="B5" i="3"/>
  <c r="B6" i="3"/>
  <c r="B7" i="3"/>
  <c r="B8" i="3"/>
  <c r="B9" i="3"/>
  <c r="B2" i="3"/>
  <c r="E4" i="3"/>
  <c r="E3" i="3"/>
  <c r="F39" i="1"/>
  <c r="F40" i="1"/>
  <c r="F38" i="1"/>
  <c r="E14" i="2"/>
  <c r="B13" i="2"/>
  <c r="E38" i="1"/>
  <c r="E39" i="1"/>
  <c r="E40" i="1"/>
  <c r="E41" i="1"/>
  <c r="G41" i="1" s="1"/>
  <c r="B37" i="1"/>
  <c r="B38" i="1"/>
  <c r="B39" i="1"/>
  <c r="B40" i="1"/>
  <c r="F36" i="1"/>
  <c r="F35" i="1"/>
  <c r="E37" i="1"/>
  <c r="G37" i="1" s="1"/>
  <c r="E36" i="1"/>
  <c r="G36" i="1" s="1"/>
  <c r="E35" i="1"/>
  <c r="G35" i="1"/>
  <c r="B34" i="1"/>
  <c r="B35" i="1"/>
  <c r="B36" i="1"/>
  <c r="B28" i="1"/>
  <c r="B29" i="1"/>
  <c r="B30" i="1"/>
  <c r="B31" i="1"/>
  <c r="B32" i="1"/>
  <c r="B33" i="1"/>
  <c r="E10" i="3"/>
  <c r="E13" i="2"/>
  <c r="B12" i="2"/>
  <c r="B11" i="2"/>
  <c r="E9" i="3"/>
  <c r="F34" i="1"/>
  <c r="F33" i="1"/>
  <c r="F30" i="1"/>
  <c r="E30" i="1"/>
  <c r="G30" i="1"/>
  <c r="E12" i="2"/>
  <c r="E31" i="1"/>
  <c r="G31" i="1" s="1"/>
  <c r="E32" i="1"/>
  <c r="G32" i="1"/>
  <c r="E33" i="1"/>
  <c r="E34" i="1"/>
  <c r="F29" i="1"/>
  <c r="E29" i="1"/>
  <c r="G29" i="1" s="1"/>
  <c r="F28" i="1"/>
  <c r="F27" i="1"/>
  <c r="E28" i="1"/>
  <c r="G28" i="1" s="1"/>
  <c r="B27" i="1"/>
  <c r="F25" i="1"/>
  <c r="F24" i="1"/>
  <c r="F23" i="1"/>
  <c r="F21" i="1"/>
  <c r="F20" i="1"/>
  <c r="F19" i="1"/>
  <c r="D23" i="1"/>
  <c r="C23" i="1"/>
  <c r="E23" i="1" s="1"/>
  <c r="G23" i="1" s="1"/>
  <c r="E26" i="1"/>
  <c r="G26" i="1"/>
  <c r="E25" i="1"/>
  <c r="G25" i="1" s="1"/>
  <c r="E24" i="1"/>
  <c r="E22" i="1"/>
  <c r="G22" i="1" s="1"/>
  <c r="E21" i="1"/>
  <c r="E20" i="1"/>
  <c r="G20" i="1" s="1"/>
  <c r="B24" i="1"/>
  <c r="B25" i="1"/>
  <c r="B26" i="1"/>
  <c r="B23" i="1"/>
  <c r="B20" i="1"/>
  <c r="B21" i="1"/>
  <c r="B22" i="1"/>
  <c r="B19" i="1"/>
  <c r="F17" i="1"/>
  <c r="E17" i="1"/>
  <c r="F16" i="1"/>
  <c r="F15" i="1"/>
  <c r="B16" i="1"/>
  <c r="B17" i="1"/>
  <c r="B15" i="1"/>
  <c r="E16" i="1"/>
  <c r="G16" i="1" s="1"/>
  <c r="F13" i="1"/>
  <c r="F12" i="1"/>
  <c r="F11" i="1"/>
  <c r="E14" i="1"/>
  <c r="G14" i="1" s="1"/>
  <c r="E13" i="1"/>
  <c r="G13" i="1" s="1"/>
  <c r="E12" i="1"/>
  <c r="G12" i="1" s="1"/>
  <c r="B12" i="1"/>
  <c r="B13" i="1"/>
  <c r="B14" i="1"/>
  <c r="B11" i="1"/>
  <c r="F9" i="1"/>
  <c r="F8" i="1"/>
  <c r="E10" i="1"/>
  <c r="G10" i="1" s="1"/>
  <c r="E9" i="1"/>
  <c r="G9" i="1"/>
  <c r="B9" i="1"/>
  <c r="B10" i="1"/>
  <c r="B8" i="1"/>
  <c r="F7" i="1"/>
  <c r="F6" i="1"/>
  <c r="F2" i="1"/>
  <c r="E7" i="1"/>
  <c r="B7" i="1"/>
  <c r="B6" i="1"/>
  <c r="F4" i="1"/>
  <c r="F3" i="1"/>
  <c r="E5" i="1"/>
  <c r="G5" i="1" s="1"/>
  <c r="E4" i="1"/>
  <c r="G4" i="1" s="1"/>
  <c r="E3" i="1"/>
  <c r="G3" i="1" s="1"/>
  <c r="B3" i="1"/>
  <c r="B4" i="1"/>
  <c r="B5" i="1"/>
  <c r="B2" i="1"/>
  <c r="E27" i="1"/>
  <c r="E19" i="1"/>
  <c r="G19" i="1" s="1"/>
  <c r="E18" i="1"/>
  <c r="G18" i="1" s="1"/>
  <c r="B18" i="1"/>
  <c r="E15" i="1"/>
  <c r="G15" i="1" s="1"/>
  <c r="E11" i="1"/>
  <c r="E8" i="1"/>
  <c r="E6" i="1"/>
  <c r="E2" i="1"/>
  <c r="G2" i="1"/>
  <c r="B2" i="2"/>
  <c r="B3" i="2"/>
  <c r="B4" i="2"/>
  <c r="B5" i="2"/>
  <c r="B6" i="2"/>
  <c r="B7" i="2"/>
  <c r="B8" i="2"/>
  <c r="B9" i="2"/>
  <c r="B10" i="2"/>
  <c r="E2" i="2"/>
  <c r="E3" i="2"/>
  <c r="E4" i="2"/>
  <c r="E5" i="2"/>
  <c r="E6" i="2"/>
  <c r="E7" i="2"/>
  <c r="E8" i="2"/>
  <c r="E9" i="2"/>
  <c r="E10" i="2"/>
  <c r="E11" i="2"/>
  <c r="E2" i="3"/>
  <c r="E5" i="3"/>
  <c r="E6" i="3"/>
  <c r="E7" i="3"/>
  <c r="E8" i="3"/>
  <c r="G33" i="1"/>
  <c r="G7" i="1" l="1"/>
  <c r="G21" i="1"/>
  <c r="G34" i="1"/>
  <c r="G39" i="1"/>
  <c r="G44" i="1"/>
  <c r="G6" i="1"/>
  <c r="G11" i="1"/>
  <c r="G24" i="1"/>
  <c r="G27" i="1"/>
  <c r="G42" i="1"/>
  <c r="G8" i="1"/>
  <c r="G17" i="1"/>
  <c r="G38" i="1"/>
  <c r="G40" i="1"/>
  <c r="G47" i="1"/>
  <c r="G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förenklas för månadsmätta anläggningar. Halv avgift tas ut under Dec-Feb och 1/4 under Nov och Mar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tas ut under högbelstningstid 16 nov- 15 mar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tc={9A8DC118-D315-4B31-B3B1-6437365E73AB}</author>
  </authors>
  <commentList>
    <comment ref="C16" authorId="0" shapeId="0" xr:uid="{9A8DC118-D315-4B31-B3B1-6437365E73AB}">
      <text>
        <t>[Trådad kommentar]
I din version av Excel kan du läsa den här trådade kommentaren, men eventuella ändringar i den tas bort om filen öppnas i en senare version av Excel. Läs mer: https://go.microsoft.com/fwlink/?linkid=870924
Kommentar:
    Balanskraftsavgiften gäller även produktion från detta datum</t>
      </text>
    </comment>
  </commentList>
</comments>
</file>

<file path=xl/sharedStrings.xml><?xml version="1.0" encoding="utf-8"?>
<sst xmlns="http://schemas.openxmlformats.org/spreadsheetml/2006/main" count="34" uniqueCount="21">
  <si>
    <t>Från och med</t>
  </si>
  <si>
    <t>Till och med</t>
  </si>
  <si>
    <t>Oms.savgift balanskraft SEK/MWh</t>
  </si>
  <si>
    <t>Grundavgift förbrukning SEK/MWh</t>
  </si>
  <si>
    <t>Summa  SEK/MWh</t>
  </si>
  <si>
    <t>Effektreserven SEK/MWh</t>
  </si>
  <si>
    <t>Totalt SEK/MWh</t>
  </si>
  <si>
    <t>Grundavdrag reglerkostnad SEK/MWh</t>
  </si>
  <si>
    <t>Svk:s Grundavgift  SEK/MWh</t>
  </si>
  <si>
    <t>avgifter innan eSett</t>
  </si>
  <si>
    <t>SEK/MWh</t>
  </si>
  <si>
    <t>Kolumn1</t>
  </si>
  <si>
    <t>Grundavgift förbrukning</t>
  </si>
  <si>
    <t>Grundavgift produktion</t>
  </si>
  <si>
    <t>Omsättningsavgift balanskraft förbrukning</t>
  </si>
  <si>
    <t>Effektreservsavgift</t>
  </si>
  <si>
    <t>avgifter efter eSett</t>
  </si>
  <si>
    <t>EUR/MWh</t>
  </si>
  <si>
    <t>Omsättningsavgift balanskraft (förbrukning)</t>
  </si>
  <si>
    <t>Antagen valutakurs</t>
  </si>
  <si>
    <t>SEK/EUR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</si>
</sst>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1" applyNumberFormat="0" applyFont="0" applyAlignment="0" applyProtection="0"/>
    <xf numFmtId="0" fontId="5" fillId="21" borderId="2" applyNumberFormat="0" applyAlignment="0" applyProtection="0"/>
    <xf numFmtId="0" fontId="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0" borderId="2" applyNumberFormat="0" applyAlignment="0" applyProtection="0"/>
    <xf numFmtId="0" fontId="10" fillId="31" borderId="3" applyNumberFormat="0" applyAlignment="0" applyProtection="0"/>
    <xf numFmtId="0" fontId="11" fillId="0" borderId="4" applyNumberFormat="0" applyFill="0" applyAlignment="0" applyProtection="0"/>
    <xf numFmtId="0" fontId="12" fillId="32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4" fontId="0" fillId="34" borderId="10" xfId="0" applyNumberFormat="1" applyFill="1" applyBorder="1"/>
    <xf numFmtId="0" fontId="0" fillId="34" borderId="11" xfId="0" applyFill="1" applyBorder="1"/>
    <xf numFmtId="14" fontId="0" fillId="0" borderId="10" xfId="0" applyNumberFormat="1" applyBorder="1"/>
    <xf numFmtId="0" fontId="0" fillId="0" borderId="11" xfId="0" applyBorder="1"/>
    <xf numFmtId="14" fontId="10" fillId="33" borderId="12" xfId="0" applyNumberFormat="1" applyFont="1" applyFill="1" applyBorder="1"/>
    <xf numFmtId="0" fontId="10" fillId="33" borderId="13" xfId="0" applyFont="1" applyFill="1" applyBorder="1"/>
  </cellXfs>
  <cellStyles count="42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 1" xfId="34" builtinId="16" customBuiltin="1"/>
    <cellStyle name="Rubrik 2" xfId="35" builtinId="17" customBuiltin="1"/>
    <cellStyle name="Rubrik 3" xfId="36" builtinId="18" customBuiltin="1"/>
    <cellStyle name="Rubrik 4" xfId="37" builtinId="19" customBuiltin="1"/>
    <cellStyle name="Rubrik 5" xfId="41" xr:uid="{00000000-0005-0000-0000-000026000000}"/>
    <cellStyle name="Summa" xfId="38" builtinId="25" customBuiltin="1"/>
    <cellStyle name="Utdata" xfId="39" builtinId="21" customBuiltin="1"/>
    <cellStyle name="Varningstext" xfId="40" builtinId="11" customBuiltin="1"/>
  </cellStyles>
  <dxfs count="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verker Ericsson" id="{919331B4-EF35-4B2D-BB36-FF0D2F0E1BB6}" userId="S::sverker.ericsson@dalakraft.se::c9842ac1-71e7-4406-9eb7-09d12d880f4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2:E15" totalsRowShown="0">
  <autoFilter ref="A2:E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Kolumn1" dataDxfId="3"/>
    <tableColumn id="2" xr3:uid="{00000000-0010-0000-0000-000002000000}" name="Grundavgift förbrukning"/>
    <tableColumn id="3" xr3:uid="{00000000-0010-0000-0000-000003000000}" name="Grundavgift produktion"/>
    <tableColumn id="4" xr3:uid="{00000000-0010-0000-0000-000004000000}" name="Omsättningsavgift balanskraft förbrukning"/>
    <tableColumn id="5" xr3:uid="{00000000-0010-0000-0000-000005000000}" name="Effektreservsavgif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13" displayName="Tabell13" ref="A18:E33" totalsRowShown="0">
  <tableColumns count="5">
    <tableColumn id="1" xr3:uid="{00000000-0010-0000-0100-000001000000}" name="Kolumn1" dataDxfId="2"/>
    <tableColumn id="2" xr3:uid="{00000000-0010-0000-0100-000002000000}" name="Grundavgift förbrukning"/>
    <tableColumn id="3" xr3:uid="{00000000-0010-0000-0100-000003000000}" name="Grundavgift produktion"/>
    <tableColumn id="4" xr3:uid="{00000000-0010-0000-0100-000004000000}" name="Omsättningsavgift balanskraft (förbrukning)"/>
    <tableColumn id="5" xr3:uid="{00000000-0010-0000-0100-000005000000}" name="Effektreservsavgif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182667-B0B2-4D93-B7C4-599422FF916A}" name="Tabell3" displayName="Tabell3" ref="G18:H33" totalsRowShown="0" headerRowBorderDxfId="1" tableBorderDxfId="0">
  <autoFilter ref="G18:H33" xr:uid="{6E8FB5BD-7E6C-4E79-AD59-E38BC65D9E58}">
    <filterColumn colId="0" hiddenButton="1"/>
    <filterColumn colId="1" hiddenButton="1"/>
  </autoFilter>
  <tableColumns count="2">
    <tableColumn id="1" xr3:uid="{E50AFAB5-B6FC-423B-8FCD-40BEFCE449C2}" name="Antagen valutakurs"/>
    <tableColumn id="2" xr3:uid="{4B0F1F65-13F7-45C2-916B-CCCF9D196001}" name="SEK/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9-08T09:58:39.67" personId="{919331B4-EF35-4B2D-BB36-FF0D2F0E1BB6}" id="{9A8DC118-D315-4B31-B3B1-6437365E73AB}">
    <text>Balanskraftsavgiften gäller även produktion från detta datum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pane xSplit="1" ySplit="1" topLeftCell="B52" activePane="bottomRight" state="frozen"/>
      <selection pane="topRight" activeCell="B1" sqref="B1"/>
      <selection pane="bottomLeft" activeCell="A2" sqref="A2"/>
      <selection pane="bottomRight" activeCell="G81" sqref="G81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bestFit="1" customWidth="1"/>
    <col min="6" max="6" width="24" style="2" bestFit="1" customWidth="1"/>
    <col min="7" max="7" width="15.6640625" style="3" bestFit="1" customWidth="1"/>
  </cols>
  <sheetData>
    <row r="1" spans="1:7" x14ac:dyDescent="0.3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</row>
    <row r="2" spans="1:7" x14ac:dyDescent="0.3">
      <c r="A2" s="1">
        <v>39387</v>
      </c>
      <c r="B2" s="1">
        <f>A3-1</f>
        <v>39416</v>
      </c>
      <c r="C2" s="2">
        <v>1</v>
      </c>
      <c r="D2" s="2">
        <v>0.65</v>
      </c>
      <c r="E2" s="4">
        <f t="shared" ref="E2:E61" si="0">C2+D2</f>
        <v>1.65</v>
      </c>
      <c r="F2" s="2">
        <f>ROUND('Timmätt förbrukning'!F2/4,1)</f>
        <v>2</v>
      </c>
      <c r="G2" s="4">
        <f t="shared" ref="G2:G61" si="1">E2+F2</f>
        <v>3.65</v>
      </c>
    </row>
    <row r="3" spans="1:7" x14ac:dyDescent="0.3">
      <c r="A3" s="1">
        <v>39417</v>
      </c>
      <c r="B3" s="1">
        <f t="shared" ref="B3:B17" si="2">A4-1</f>
        <v>39507</v>
      </c>
      <c r="C3" s="2">
        <v>1</v>
      </c>
      <c r="D3" s="2">
        <v>0.65</v>
      </c>
      <c r="E3" s="4">
        <f t="shared" si="0"/>
        <v>1.65</v>
      </c>
      <c r="F3" s="2">
        <f>ROUND('Timmätt förbrukning'!F2/2,1)</f>
        <v>4</v>
      </c>
      <c r="G3" s="4">
        <f>E3+F3</f>
        <v>5.65</v>
      </c>
    </row>
    <row r="4" spans="1:7" x14ac:dyDescent="0.3">
      <c r="A4" s="1">
        <v>39508</v>
      </c>
      <c r="B4" s="1">
        <f t="shared" si="2"/>
        <v>39538</v>
      </c>
      <c r="C4" s="2">
        <v>1</v>
      </c>
      <c r="D4" s="2">
        <v>0.65</v>
      </c>
      <c r="E4" s="4">
        <f t="shared" si="0"/>
        <v>1.65</v>
      </c>
      <c r="F4" s="2">
        <f>ROUND('Timmätt förbrukning'!F2/4,1)</f>
        <v>2</v>
      </c>
      <c r="G4" s="4">
        <f>E4+F4</f>
        <v>3.65</v>
      </c>
    </row>
    <row r="5" spans="1:7" x14ac:dyDescent="0.3">
      <c r="A5" s="1">
        <v>39539</v>
      </c>
      <c r="B5" s="1">
        <f t="shared" si="2"/>
        <v>39752</v>
      </c>
      <c r="C5" s="2">
        <v>1</v>
      </c>
      <c r="D5" s="2">
        <v>0.65</v>
      </c>
      <c r="E5" s="4">
        <f t="shared" si="0"/>
        <v>1.65</v>
      </c>
      <c r="F5" s="2">
        <v>0</v>
      </c>
      <c r="G5" s="4">
        <f>E5+F5</f>
        <v>1.65</v>
      </c>
    </row>
    <row r="6" spans="1:7" x14ac:dyDescent="0.3">
      <c r="A6" s="1">
        <v>39753</v>
      </c>
      <c r="B6" s="1">
        <f t="shared" si="2"/>
        <v>39782</v>
      </c>
      <c r="C6" s="2">
        <v>1</v>
      </c>
      <c r="D6" s="2">
        <v>0.65</v>
      </c>
      <c r="E6" s="4">
        <f t="shared" si="0"/>
        <v>1.65</v>
      </c>
      <c r="F6" s="2">
        <f>ROUND('Timmätt förbrukning'!F3/4,1)</f>
        <v>1</v>
      </c>
      <c r="G6" s="4">
        <f t="shared" si="1"/>
        <v>2.65</v>
      </c>
    </row>
    <row r="7" spans="1:7" x14ac:dyDescent="0.3">
      <c r="A7" s="1">
        <v>39783</v>
      </c>
      <c r="B7" s="1">
        <f t="shared" si="2"/>
        <v>39813</v>
      </c>
      <c r="C7" s="2">
        <v>1</v>
      </c>
      <c r="D7" s="2">
        <v>0.65</v>
      </c>
      <c r="E7" s="4">
        <f t="shared" si="0"/>
        <v>1.65</v>
      </c>
      <c r="F7" s="2">
        <f>ROUND('Timmätt förbrukning'!F3/2,1)</f>
        <v>2</v>
      </c>
      <c r="G7" s="4">
        <f>E7+F7</f>
        <v>3.65</v>
      </c>
    </row>
    <row r="8" spans="1:7" x14ac:dyDescent="0.3">
      <c r="A8" s="1">
        <v>39814</v>
      </c>
      <c r="B8" s="1">
        <f t="shared" si="2"/>
        <v>39872</v>
      </c>
      <c r="C8" s="2">
        <v>1</v>
      </c>
      <c r="D8" s="2">
        <v>0.9</v>
      </c>
      <c r="E8" s="4">
        <f t="shared" si="0"/>
        <v>1.9</v>
      </c>
      <c r="F8" s="2">
        <f>ROUND('Timmätt förbrukning'!F4/2,1)</f>
        <v>2</v>
      </c>
      <c r="G8" s="4">
        <f t="shared" si="1"/>
        <v>3.9</v>
      </c>
    </row>
    <row r="9" spans="1:7" x14ac:dyDescent="0.3">
      <c r="A9" s="1">
        <v>39873</v>
      </c>
      <c r="B9" s="1">
        <f t="shared" si="2"/>
        <v>39903</v>
      </c>
      <c r="C9" s="2">
        <v>1</v>
      </c>
      <c r="D9" s="2">
        <v>0.9</v>
      </c>
      <c r="E9" s="4">
        <f t="shared" si="0"/>
        <v>1.9</v>
      </c>
      <c r="F9" s="2">
        <f>ROUND('Timmätt förbrukning'!F4/4,1)</f>
        <v>1</v>
      </c>
      <c r="G9" s="4">
        <f>E9+F9</f>
        <v>2.9</v>
      </c>
    </row>
    <row r="10" spans="1:7" x14ac:dyDescent="0.3">
      <c r="A10" s="1">
        <v>39904</v>
      </c>
      <c r="B10" s="1">
        <f t="shared" si="2"/>
        <v>40117</v>
      </c>
      <c r="C10" s="2">
        <v>1</v>
      </c>
      <c r="D10" s="2">
        <v>0.9</v>
      </c>
      <c r="E10" s="4">
        <f t="shared" si="0"/>
        <v>1.9</v>
      </c>
      <c r="F10" s="2">
        <v>0</v>
      </c>
      <c r="G10" s="4">
        <f>E10+F10</f>
        <v>1.9</v>
      </c>
    </row>
    <row r="11" spans="1:7" x14ac:dyDescent="0.3">
      <c r="A11" s="1">
        <v>40118</v>
      </c>
      <c r="B11" s="1">
        <f t="shared" si="2"/>
        <v>40147</v>
      </c>
      <c r="C11" s="2">
        <v>1</v>
      </c>
      <c r="D11" s="2">
        <v>1</v>
      </c>
      <c r="E11" s="4">
        <f t="shared" si="0"/>
        <v>2</v>
      </c>
      <c r="F11" s="2">
        <f>ROUND('Timmätt förbrukning'!F5/4,1)</f>
        <v>0.9</v>
      </c>
      <c r="G11" s="4">
        <f t="shared" si="1"/>
        <v>2.9</v>
      </c>
    </row>
    <row r="12" spans="1:7" x14ac:dyDescent="0.3">
      <c r="A12" s="1">
        <v>40148</v>
      </c>
      <c r="B12" s="1">
        <f t="shared" si="2"/>
        <v>40237</v>
      </c>
      <c r="C12" s="2">
        <v>1</v>
      </c>
      <c r="D12" s="2">
        <v>1</v>
      </c>
      <c r="E12" s="4">
        <f t="shared" si="0"/>
        <v>2</v>
      </c>
      <c r="F12" s="2">
        <f>ROUND('Timmätt förbrukning'!F5/2,1)</f>
        <v>1.9</v>
      </c>
      <c r="G12" s="4">
        <f>E12+F12</f>
        <v>3.9</v>
      </c>
    </row>
    <row r="13" spans="1:7" x14ac:dyDescent="0.3">
      <c r="A13" s="1">
        <v>40238</v>
      </c>
      <c r="B13" s="1">
        <f t="shared" si="2"/>
        <v>40268</v>
      </c>
      <c r="C13" s="2">
        <v>1</v>
      </c>
      <c r="D13" s="2">
        <v>1</v>
      </c>
      <c r="E13" s="4">
        <f t="shared" si="0"/>
        <v>2</v>
      </c>
      <c r="F13" s="2">
        <f>ROUND('Timmätt förbrukning'!F5/4,1)</f>
        <v>0.9</v>
      </c>
      <c r="G13" s="4">
        <f>E13+F13</f>
        <v>2.9</v>
      </c>
    </row>
    <row r="14" spans="1:7" x14ac:dyDescent="0.3">
      <c r="A14" s="1">
        <v>40269</v>
      </c>
      <c r="B14" s="1">
        <f t="shared" si="2"/>
        <v>40482</v>
      </c>
      <c r="C14" s="2">
        <v>1</v>
      </c>
      <c r="D14" s="2">
        <v>1</v>
      </c>
      <c r="E14" s="4">
        <f t="shared" si="0"/>
        <v>2</v>
      </c>
      <c r="F14" s="2">
        <v>0</v>
      </c>
      <c r="G14" s="4">
        <f>E14+F14</f>
        <v>2</v>
      </c>
    </row>
    <row r="15" spans="1:7" x14ac:dyDescent="0.3">
      <c r="A15" s="1">
        <v>40483</v>
      </c>
      <c r="B15" s="1">
        <f t="shared" si="2"/>
        <v>40512</v>
      </c>
      <c r="C15" s="2">
        <v>1</v>
      </c>
      <c r="D15" s="2">
        <v>1</v>
      </c>
      <c r="E15" s="4">
        <f t="shared" si="0"/>
        <v>2</v>
      </c>
      <c r="F15" s="2">
        <f>ROUND('Timmätt förbrukning'!F6/4,1)</f>
        <v>1.1000000000000001</v>
      </c>
      <c r="G15" s="4">
        <f t="shared" si="1"/>
        <v>3.1</v>
      </c>
    </row>
    <row r="16" spans="1:7" x14ac:dyDescent="0.3">
      <c r="A16" s="1">
        <v>40513</v>
      </c>
      <c r="B16" s="1">
        <f t="shared" si="2"/>
        <v>40237</v>
      </c>
      <c r="C16" s="2">
        <v>1</v>
      </c>
      <c r="D16" s="2">
        <v>1</v>
      </c>
      <c r="E16" s="4">
        <f t="shared" si="0"/>
        <v>2</v>
      </c>
      <c r="F16" s="2">
        <f>ROUND('Timmätt förbrukning'!F6/2,1)</f>
        <v>2.1</v>
      </c>
      <c r="G16" s="4">
        <f>E16+F16</f>
        <v>4.0999999999999996</v>
      </c>
    </row>
    <row r="17" spans="1:7" x14ac:dyDescent="0.3">
      <c r="A17" s="1">
        <v>40238</v>
      </c>
      <c r="B17" s="1">
        <f t="shared" si="2"/>
        <v>40633</v>
      </c>
      <c r="C17" s="2">
        <v>1</v>
      </c>
      <c r="D17" s="2">
        <v>1</v>
      </c>
      <c r="E17" s="4">
        <f t="shared" si="0"/>
        <v>2</v>
      </c>
      <c r="F17" s="2">
        <f>ROUND('Timmätt förbrukning'!F6/4,1)</f>
        <v>1.1000000000000001</v>
      </c>
      <c r="G17" s="4">
        <f>E17+F17</f>
        <v>3.1</v>
      </c>
    </row>
    <row r="18" spans="1:7" x14ac:dyDescent="0.3">
      <c r="A18" s="1">
        <v>40634</v>
      </c>
      <c r="B18" s="1">
        <f t="shared" ref="B18:B25" si="3">A19-1</f>
        <v>40847</v>
      </c>
      <c r="C18" s="2">
        <v>1</v>
      </c>
      <c r="D18" s="2">
        <v>1.1000000000000001</v>
      </c>
      <c r="E18" s="4">
        <f t="shared" si="0"/>
        <v>2.1</v>
      </c>
      <c r="F18" s="2">
        <v>0</v>
      </c>
      <c r="G18" s="4">
        <f t="shared" si="1"/>
        <v>2.1</v>
      </c>
    </row>
    <row r="19" spans="1:7" x14ac:dyDescent="0.3">
      <c r="A19" s="1">
        <v>40848</v>
      </c>
      <c r="B19" s="1">
        <f t="shared" si="3"/>
        <v>40877</v>
      </c>
      <c r="C19" s="2">
        <v>1</v>
      </c>
      <c r="D19" s="2">
        <v>1.3</v>
      </c>
      <c r="E19" s="4">
        <f t="shared" si="0"/>
        <v>2.2999999999999998</v>
      </c>
      <c r="F19" s="2">
        <f>ROUND('Timmätt förbrukning'!F8/4,1)</f>
        <v>1.5</v>
      </c>
      <c r="G19" s="4">
        <f t="shared" si="1"/>
        <v>3.8</v>
      </c>
    </row>
    <row r="20" spans="1:7" x14ac:dyDescent="0.3">
      <c r="A20" s="1">
        <v>40878</v>
      </c>
      <c r="B20" s="1">
        <f t="shared" si="3"/>
        <v>40968</v>
      </c>
      <c r="C20" s="2">
        <v>1</v>
      </c>
      <c r="D20" s="2">
        <v>1.3</v>
      </c>
      <c r="E20" s="4">
        <f t="shared" si="0"/>
        <v>2.2999999999999998</v>
      </c>
      <c r="F20" s="2">
        <f>ROUND('Timmätt förbrukning'!F8/2,1)</f>
        <v>3</v>
      </c>
      <c r="G20" s="4">
        <f>E20+F20</f>
        <v>5.3</v>
      </c>
    </row>
    <row r="21" spans="1:7" x14ac:dyDescent="0.3">
      <c r="A21" s="1">
        <v>40969</v>
      </c>
      <c r="B21" s="1">
        <f t="shared" si="3"/>
        <v>40999</v>
      </c>
      <c r="C21" s="2">
        <v>1</v>
      </c>
      <c r="D21" s="2">
        <v>1.3</v>
      </c>
      <c r="E21" s="4">
        <f t="shared" si="0"/>
        <v>2.2999999999999998</v>
      </c>
      <c r="F21" s="2">
        <f>ROUND('Timmätt förbrukning'!F8/4,1)</f>
        <v>1.5</v>
      </c>
      <c r="G21" s="4">
        <f>E21+F21</f>
        <v>3.8</v>
      </c>
    </row>
    <row r="22" spans="1:7" x14ac:dyDescent="0.3">
      <c r="A22" s="1">
        <v>41000</v>
      </c>
      <c r="B22" s="1">
        <f t="shared" si="3"/>
        <v>41213</v>
      </c>
      <c r="C22" s="2">
        <v>1</v>
      </c>
      <c r="D22" s="2">
        <v>1.3</v>
      </c>
      <c r="E22" s="4">
        <f t="shared" si="0"/>
        <v>2.2999999999999998</v>
      </c>
      <c r="F22" s="2">
        <v>0</v>
      </c>
      <c r="G22" s="4">
        <f>E22+F22</f>
        <v>2.2999999999999998</v>
      </c>
    </row>
    <row r="23" spans="1:7" x14ac:dyDescent="0.3">
      <c r="A23" s="1">
        <v>41214</v>
      </c>
      <c r="B23" s="1">
        <f t="shared" si="3"/>
        <v>41243</v>
      </c>
      <c r="C23" s="2">
        <f>AVERAGE(C22,C24)</f>
        <v>1.75</v>
      </c>
      <c r="D23" s="2">
        <f>AVERAGE(D22,D24)</f>
        <v>1.4500000000000002</v>
      </c>
      <c r="E23" s="4">
        <f t="shared" si="0"/>
        <v>3.2</v>
      </c>
      <c r="F23" s="2">
        <f>ROUND('Timmätt förbrukning'!F9/4,1)</f>
        <v>2.2999999999999998</v>
      </c>
      <c r="G23" s="4">
        <f t="shared" si="1"/>
        <v>5.5</v>
      </c>
    </row>
    <row r="24" spans="1:7" x14ac:dyDescent="0.3">
      <c r="A24" s="1">
        <v>41244</v>
      </c>
      <c r="B24" s="1">
        <f t="shared" si="3"/>
        <v>41333</v>
      </c>
      <c r="C24" s="2">
        <v>2.5</v>
      </c>
      <c r="D24" s="2">
        <v>1.6</v>
      </c>
      <c r="E24" s="4">
        <f t="shared" si="0"/>
        <v>4.0999999999999996</v>
      </c>
      <c r="F24" s="2">
        <f>ROUND('Timmätt förbrukning'!F9/2,1)</f>
        <v>4.5999999999999996</v>
      </c>
      <c r="G24" s="4">
        <f>E24+F24</f>
        <v>8.6999999999999993</v>
      </c>
    </row>
    <row r="25" spans="1:7" x14ac:dyDescent="0.3">
      <c r="A25" s="1">
        <v>41334</v>
      </c>
      <c r="B25" s="1">
        <f t="shared" si="3"/>
        <v>41364</v>
      </c>
      <c r="C25" s="2">
        <v>2.5</v>
      </c>
      <c r="D25" s="2">
        <v>1.6</v>
      </c>
      <c r="E25" s="4">
        <f t="shared" si="0"/>
        <v>4.0999999999999996</v>
      </c>
      <c r="F25" s="2">
        <f>ROUND('Timmätt förbrukning'!F9/4,1)</f>
        <v>2.2999999999999998</v>
      </c>
      <c r="G25" s="4">
        <f>E25+F25</f>
        <v>6.3999999999999995</v>
      </c>
    </row>
    <row r="26" spans="1:7" x14ac:dyDescent="0.3">
      <c r="A26" s="1">
        <v>41365</v>
      </c>
      <c r="B26" s="1">
        <f>A27-1</f>
        <v>41578</v>
      </c>
      <c r="C26" s="2">
        <v>2.5</v>
      </c>
      <c r="D26" s="2">
        <v>1.6</v>
      </c>
      <c r="E26" s="4">
        <f t="shared" si="0"/>
        <v>4.0999999999999996</v>
      </c>
      <c r="F26" s="2">
        <v>0</v>
      </c>
      <c r="G26" s="4">
        <f>E26+F26</f>
        <v>4.0999999999999996</v>
      </c>
    </row>
    <row r="27" spans="1:7" x14ac:dyDescent="0.3">
      <c r="A27" s="1">
        <v>41579</v>
      </c>
      <c r="B27" s="1">
        <f>A28-1</f>
        <v>41608</v>
      </c>
      <c r="C27" s="2">
        <v>2.5</v>
      </c>
      <c r="D27" s="2">
        <v>1.6</v>
      </c>
      <c r="E27" s="4">
        <f t="shared" si="0"/>
        <v>4.0999999999999996</v>
      </c>
      <c r="F27" s="2">
        <f>ROUND('Timmätt förbrukning'!F10/4,1)</f>
        <v>1.7</v>
      </c>
      <c r="G27" s="4">
        <f t="shared" si="1"/>
        <v>5.8</v>
      </c>
    </row>
    <row r="28" spans="1:7" x14ac:dyDescent="0.3">
      <c r="A28" s="1">
        <v>41609</v>
      </c>
      <c r="B28" s="1">
        <f t="shared" ref="B28:B60" si="4">A29-1</f>
        <v>41639</v>
      </c>
      <c r="C28" s="2">
        <v>2.5</v>
      </c>
      <c r="D28" s="2">
        <v>1.6</v>
      </c>
      <c r="E28" s="4">
        <f t="shared" si="0"/>
        <v>4.0999999999999996</v>
      </c>
      <c r="F28" s="2">
        <f>ROUND('Timmätt förbrukning'!F10/2,1)</f>
        <v>3.4</v>
      </c>
      <c r="G28" s="4">
        <f>E28+F28</f>
        <v>7.5</v>
      </c>
    </row>
    <row r="29" spans="1:7" x14ac:dyDescent="0.3">
      <c r="A29" s="1">
        <v>41640</v>
      </c>
      <c r="B29" s="1">
        <f t="shared" si="4"/>
        <v>41698</v>
      </c>
      <c r="C29" s="2">
        <v>4.5</v>
      </c>
      <c r="D29" s="2">
        <v>2</v>
      </c>
      <c r="E29" s="4">
        <f t="shared" si="0"/>
        <v>6.5</v>
      </c>
      <c r="F29" s="2">
        <f>ROUND('Timmätt förbrukning'!F11/2,1)</f>
        <v>3.4</v>
      </c>
      <c r="G29" s="4">
        <f t="shared" si="1"/>
        <v>9.9</v>
      </c>
    </row>
    <row r="30" spans="1:7" x14ac:dyDescent="0.3">
      <c r="A30" s="1">
        <v>41699</v>
      </c>
      <c r="B30" s="1">
        <f t="shared" si="4"/>
        <v>41729</v>
      </c>
      <c r="C30" s="2">
        <v>4.5</v>
      </c>
      <c r="D30" s="2">
        <v>2</v>
      </c>
      <c r="E30" s="4">
        <f t="shared" si="0"/>
        <v>6.5</v>
      </c>
      <c r="F30" s="2">
        <f>ROUND('Timmätt förbrukning'!F11/4,1)</f>
        <v>1.7</v>
      </c>
      <c r="G30" s="4">
        <f t="shared" si="1"/>
        <v>8.1999999999999993</v>
      </c>
    </row>
    <row r="31" spans="1:7" x14ac:dyDescent="0.3">
      <c r="A31" s="1">
        <v>41730</v>
      </c>
      <c r="B31" s="1">
        <f t="shared" si="4"/>
        <v>41851</v>
      </c>
      <c r="C31" s="2">
        <v>4.5</v>
      </c>
      <c r="D31" s="2">
        <v>2</v>
      </c>
      <c r="E31" s="4">
        <f t="shared" si="0"/>
        <v>6.5</v>
      </c>
      <c r="F31" s="2">
        <v>0</v>
      </c>
      <c r="G31" s="4">
        <f t="shared" si="1"/>
        <v>6.5</v>
      </c>
    </row>
    <row r="32" spans="1:7" x14ac:dyDescent="0.3">
      <c r="A32" s="1">
        <v>41852</v>
      </c>
      <c r="B32" s="1">
        <f t="shared" si="4"/>
        <v>41943</v>
      </c>
      <c r="C32" s="2">
        <v>4.5</v>
      </c>
      <c r="D32" s="2">
        <v>2.8</v>
      </c>
      <c r="E32" s="4">
        <f t="shared" si="0"/>
        <v>7.3</v>
      </c>
      <c r="F32" s="2">
        <v>0</v>
      </c>
      <c r="G32" s="4">
        <f t="shared" si="1"/>
        <v>7.3</v>
      </c>
    </row>
    <row r="33" spans="1:7" x14ac:dyDescent="0.3">
      <c r="A33" s="1">
        <v>41944</v>
      </c>
      <c r="B33" s="1">
        <f t="shared" si="4"/>
        <v>41973</v>
      </c>
      <c r="C33" s="2">
        <v>4.5</v>
      </c>
      <c r="D33" s="2">
        <v>2.8</v>
      </c>
      <c r="E33" s="4">
        <f t="shared" si="0"/>
        <v>7.3</v>
      </c>
      <c r="F33" s="2">
        <f>ROUND('Timmätt förbrukning'!F12/4,1)</f>
        <v>1.4</v>
      </c>
      <c r="G33" s="4">
        <f t="shared" si="1"/>
        <v>8.6999999999999993</v>
      </c>
    </row>
    <row r="34" spans="1:7" x14ac:dyDescent="0.3">
      <c r="A34" s="1">
        <v>41974</v>
      </c>
      <c r="B34" s="1">
        <f>A35-1</f>
        <v>42035</v>
      </c>
      <c r="C34" s="2">
        <v>4.5</v>
      </c>
      <c r="D34" s="2">
        <v>2.8</v>
      </c>
      <c r="E34" s="4">
        <f t="shared" si="0"/>
        <v>7.3</v>
      </c>
      <c r="F34" s="2">
        <f>ROUND('Timmätt förbrukning'!F12/2,1)</f>
        <v>2.8</v>
      </c>
      <c r="G34" s="4">
        <f t="shared" si="1"/>
        <v>10.1</v>
      </c>
    </row>
    <row r="35" spans="1:7" x14ac:dyDescent="0.3">
      <c r="A35" s="1">
        <v>42036</v>
      </c>
      <c r="B35" s="1">
        <f t="shared" si="4"/>
        <v>42063</v>
      </c>
      <c r="C35" s="2">
        <v>4.5</v>
      </c>
      <c r="D35" s="2">
        <v>4</v>
      </c>
      <c r="E35" s="4">
        <f t="shared" si="0"/>
        <v>8.5</v>
      </c>
      <c r="F35" s="2">
        <f>ROUND('Timmätt förbrukning'!F13/2,1)</f>
        <v>2.8</v>
      </c>
      <c r="G35" s="4">
        <f t="shared" si="1"/>
        <v>11.3</v>
      </c>
    </row>
    <row r="36" spans="1:7" x14ac:dyDescent="0.3">
      <c r="A36" s="1">
        <v>42064</v>
      </c>
      <c r="B36" s="1">
        <f t="shared" si="4"/>
        <v>42094</v>
      </c>
      <c r="C36" s="2">
        <v>4.5</v>
      </c>
      <c r="D36" s="2">
        <v>4</v>
      </c>
      <c r="E36" s="4">
        <f t="shared" si="0"/>
        <v>8.5</v>
      </c>
      <c r="F36" s="2">
        <f>ROUND('Timmätt förbrukning'!F13/4,1)</f>
        <v>1.4</v>
      </c>
      <c r="G36" s="4">
        <f t="shared" si="1"/>
        <v>9.9</v>
      </c>
    </row>
    <row r="37" spans="1:7" x14ac:dyDescent="0.3">
      <c r="A37" s="1">
        <v>42095</v>
      </c>
      <c r="B37" s="1">
        <f t="shared" si="4"/>
        <v>42308</v>
      </c>
      <c r="C37" s="2">
        <v>4.5</v>
      </c>
      <c r="D37" s="2">
        <v>4</v>
      </c>
      <c r="E37" s="4">
        <f t="shared" si="0"/>
        <v>8.5</v>
      </c>
      <c r="F37" s="2">
        <v>0</v>
      </c>
      <c r="G37" s="4">
        <f t="shared" si="1"/>
        <v>8.5</v>
      </c>
    </row>
    <row r="38" spans="1:7" x14ac:dyDescent="0.3">
      <c r="A38" s="1">
        <v>42309</v>
      </c>
      <c r="B38" s="1">
        <f t="shared" si="4"/>
        <v>42338</v>
      </c>
      <c r="C38" s="2">
        <v>4.5</v>
      </c>
      <c r="D38" s="2">
        <v>4</v>
      </c>
      <c r="E38" s="4">
        <f t="shared" si="0"/>
        <v>8.5</v>
      </c>
      <c r="F38" s="2">
        <f>ROUND('Timmätt förbrukning'!$F$14/4,1)</f>
        <v>1</v>
      </c>
      <c r="G38" s="4">
        <f t="shared" si="1"/>
        <v>9.5</v>
      </c>
    </row>
    <row r="39" spans="1:7" x14ac:dyDescent="0.3">
      <c r="A39" s="1">
        <v>42339</v>
      </c>
      <c r="B39" s="1">
        <f t="shared" si="4"/>
        <v>42429</v>
      </c>
      <c r="C39" s="2">
        <v>4.5</v>
      </c>
      <c r="D39" s="2">
        <v>4</v>
      </c>
      <c r="E39" s="4">
        <f t="shared" si="0"/>
        <v>8.5</v>
      </c>
      <c r="F39" s="2">
        <f>ROUND('Timmätt förbrukning'!$F$14/2,1)</f>
        <v>2</v>
      </c>
      <c r="G39" s="4">
        <f t="shared" si="1"/>
        <v>10.5</v>
      </c>
    </row>
    <row r="40" spans="1:7" x14ac:dyDescent="0.3">
      <c r="A40" s="1">
        <v>42430</v>
      </c>
      <c r="B40" s="1">
        <f t="shared" si="4"/>
        <v>42460</v>
      </c>
      <c r="C40" s="2">
        <v>4.5</v>
      </c>
      <c r="D40" s="2">
        <v>4</v>
      </c>
      <c r="E40" s="4">
        <f t="shared" si="0"/>
        <v>8.5</v>
      </c>
      <c r="F40" s="2">
        <f>ROUND('Timmätt förbrukning'!$F$14/4,1)</f>
        <v>1</v>
      </c>
      <c r="G40" s="4">
        <f t="shared" si="1"/>
        <v>9.5</v>
      </c>
    </row>
    <row r="41" spans="1:7" x14ac:dyDescent="0.3">
      <c r="A41" s="1">
        <v>42461</v>
      </c>
      <c r="B41" s="1">
        <f t="shared" si="4"/>
        <v>42674</v>
      </c>
      <c r="C41" s="2">
        <v>4.5</v>
      </c>
      <c r="D41" s="2">
        <v>4</v>
      </c>
      <c r="E41" s="4">
        <f t="shared" si="0"/>
        <v>8.5</v>
      </c>
      <c r="F41" s="2">
        <v>0</v>
      </c>
      <c r="G41" s="4">
        <f t="shared" si="1"/>
        <v>8.5</v>
      </c>
    </row>
    <row r="42" spans="1:7" x14ac:dyDescent="0.3">
      <c r="A42" s="1">
        <v>42675</v>
      </c>
      <c r="B42" s="1">
        <f t="shared" si="4"/>
        <v>42704</v>
      </c>
      <c r="C42" s="2">
        <v>4.5</v>
      </c>
      <c r="D42" s="2">
        <v>4</v>
      </c>
      <c r="E42" s="4">
        <f t="shared" si="0"/>
        <v>8.5</v>
      </c>
      <c r="F42" s="2">
        <f>ROUND('Timmätt förbrukning'!$F$14/4,1)</f>
        <v>1</v>
      </c>
      <c r="G42" s="4">
        <f t="shared" si="1"/>
        <v>9.5</v>
      </c>
    </row>
    <row r="43" spans="1:7" x14ac:dyDescent="0.3">
      <c r="A43" s="1">
        <v>42705</v>
      </c>
      <c r="B43" s="1">
        <f t="shared" si="4"/>
        <v>42794</v>
      </c>
      <c r="C43" s="2">
        <v>4.5</v>
      </c>
      <c r="D43" s="2">
        <v>4</v>
      </c>
      <c r="E43" s="4">
        <f t="shared" si="0"/>
        <v>8.5</v>
      </c>
      <c r="F43" s="2">
        <f>ROUND('Timmätt förbrukning'!$F$14/2,1)</f>
        <v>2</v>
      </c>
      <c r="G43" s="4">
        <f t="shared" si="1"/>
        <v>10.5</v>
      </c>
    </row>
    <row r="44" spans="1:7" x14ac:dyDescent="0.3">
      <c r="A44" s="1">
        <v>42795</v>
      </c>
      <c r="B44" s="1">
        <f t="shared" si="4"/>
        <v>42825</v>
      </c>
      <c r="C44" s="2">
        <v>4.5</v>
      </c>
      <c r="D44" s="2">
        <v>4</v>
      </c>
      <c r="E44" s="4">
        <f t="shared" si="0"/>
        <v>8.5</v>
      </c>
      <c r="F44" s="2">
        <f>ROUND('Timmätt förbrukning'!$F$14/4,1)</f>
        <v>1</v>
      </c>
      <c r="G44" s="4">
        <f t="shared" si="1"/>
        <v>9.5</v>
      </c>
    </row>
    <row r="45" spans="1:7" x14ac:dyDescent="0.3">
      <c r="A45" s="1">
        <v>42826</v>
      </c>
      <c r="B45" s="1">
        <f t="shared" si="4"/>
        <v>42855</v>
      </c>
      <c r="C45" s="2">
        <v>4.5</v>
      </c>
      <c r="D45" s="2">
        <v>4</v>
      </c>
      <c r="E45" s="4">
        <f t="shared" si="0"/>
        <v>8.5</v>
      </c>
      <c r="F45" s="2">
        <v>0</v>
      </c>
      <c r="G45" s="4">
        <f t="shared" si="1"/>
        <v>8.5</v>
      </c>
    </row>
    <row r="46" spans="1:7" x14ac:dyDescent="0.3">
      <c r="A46" s="1">
        <v>42856</v>
      </c>
      <c r="B46" s="1">
        <f t="shared" si="4"/>
        <v>43039</v>
      </c>
      <c r="C46" s="2">
        <f>ROUND(Prishistorik!D19*Prishistorik!H19,2)</f>
        <v>4.75</v>
      </c>
      <c r="D46" s="2">
        <f>ROUND(Prishistorik!B19*Prishistorik!H19,2)</f>
        <v>4.21</v>
      </c>
      <c r="E46" s="4">
        <f t="shared" si="0"/>
        <v>8.9600000000000009</v>
      </c>
      <c r="F46" s="2">
        <v>0</v>
      </c>
      <c r="G46" s="4">
        <f t="shared" si="1"/>
        <v>8.9600000000000009</v>
      </c>
    </row>
    <row r="47" spans="1:7" x14ac:dyDescent="0.3">
      <c r="A47" s="1">
        <v>43040</v>
      </c>
      <c r="B47" s="1">
        <f t="shared" si="4"/>
        <v>43069</v>
      </c>
      <c r="C47" s="2">
        <f>ROUND(Prishistorik!D19*Prishistorik!H19,2)</f>
        <v>4.75</v>
      </c>
      <c r="D47" s="2">
        <f>ROUND(Prishistorik!B19*Prishistorik!H19,2)</f>
        <v>4.21</v>
      </c>
      <c r="E47" s="4">
        <f t="shared" si="0"/>
        <v>8.9600000000000009</v>
      </c>
      <c r="F47" s="2">
        <f>ROUND('Timmätt förbrukning'!$F$16/4,2)</f>
        <v>1.04</v>
      </c>
      <c r="G47" s="4">
        <f t="shared" si="1"/>
        <v>10</v>
      </c>
    </row>
    <row r="48" spans="1:7" x14ac:dyDescent="0.3">
      <c r="A48" s="1">
        <v>43070</v>
      </c>
      <c r="B48" s="1">
        <f t="shared" si="4"/>
        <v>43100</v>
      </c>
      <c r="C48" s="2">
        <f>ROUND(Prishistorik!D19*Prishistorik!H19,2)</f>
        <v>4.75</v>
      </c>
      <c r="D48" s="2">
        <f>ROUND(Prishistorik!B19*Prishistorik!H19,2)</f>
        <v>4.21</v>
      </c>
      <c r="E48" s="4">
        <f t="shared" si="0"/>
        <v>8.9600000000000009</v>
      </c>
      <c r="F48" s="2">
        <f>ROUND('Timmätt förbrukning'!$F$16/2,2)</f>
        <v>2.09</v>
      </c>
      <c r="G48" s="4">
        <f t="shared" si="1"/>
        <v>11.05</v>
      </c>
    </row>
    <row r="49" spans="1:7" x14ac:dyDescent="0.3">
      <c r="A49" s="1">
        <v>43101</v>
      </c>
      <c r="B49" s="1">
        <f t="shared" si="4"/>
        <v>43159</v>
      </c>
      <c r="C49" s="2">
        <f>ROUND(Prishistorik!D20*Prishistorik!H20,2)</f>
        <v>5.14</v>
      </c>
      <c r="D49" s="2">
        <f>ROUND(Prishistorik!B20*Prishistorik!H20,2)</f>
        <v>4.1500000000000004</v>
      </c>
      <c r="E49" s="4">
        <f t="shared" si="0"/>
        <v>9.2899999999999991</v>
      </c>
      <c r="F49" s="2">
        <f>ROUND('Timmätt förbrukning'!$F$17/2,2)</f>
        <v>2.21</v>
      </c>
      <c r="G49" s="4">
        <f t="shared" si="1"/>
        <v>11.5</v>
      </c>
    </row>
    <row r="50" spans="1:7" x14ac:dyDescent="0.3">
      <c r="A50" s="1">
        <v>43160</v>
      </c>
      <c r="B50" s="1">
        <f t="shared" si="4"/>
        <v>43190</v>
      </c>
      <c r="C50" s="2">
        <f>ROUND(Prishistorik!D20*Prishistorik!H20,2)</f>
        <v>5.14</v>
      </c>
      <c r="D50" s="2">
        <f>ROUND(Prishistorik!B20*Prishistorik!H20,2)</f>
        <v>4.1500000000000004</v>
      </c>
      <c r="E50" s="4">
        <f t="shared" si="0"/>
        <v>9.2899999999999991</v>
      </c>
      <c r="F50" s="2">
        <f>ROUND('Timmätt förbrukning'!$F$17/4,2)</f>
        <v>1.1100000000000001</v>
      </c>
      <c r="G50" s="4">
        <f t="shared" si="1"/>
        <v>10.399999999999999</v>
      </c>
    </row>
    <row r="51" spans="1:7" x14ac:dyDescent="0.3">
      <c r="A51" s="1">
        <v>43191</v>
      </c>
      <c r="B51" s="1">
        <f t="shared" si="4"/>
        <v>43404</v>
      </c>
      <c r="C51" s="2">
        <f>ROUND(Prishistorik!D20*Prishistorik!H20,2)</f>
        <v>5.14</v>
      </c>
      <c r="D51" s="2">
        <f>ROUND(Prishistorik!B20*Prishistorik!H20,2)</f>
        <v>4.1500000000000004</v>
      </c>
      <c r="E51" s="4">
        <f t="shared" si="0"/>
        <v>9.2899999999999991</v>
      </c>
      <c r="F51" s="2">
        <v>0</v>
      </c>
      <c r="G51" s="4">
        <f t="shared" si="1"/>
        <v>9.2899999999999991</v>
      </c>
    </row>
    <row r="52" spans="1:7" x14ac:dyDescent="0.3">
      <c r="A52" s="1">
        <v>43405</v>
      </c>
      <c r="B52" s="1">
        <f t="shared" si="4"/>
        <v>43434</v>
      </c>
      <c r="C52" s="2">
        <f>ROUND(Prishistorik!D20*Prishistorik!H20,2)</f>
        <v>5.14</v>
      </c>
      <c r="D52" s="2">
        <f>ROUND(Prishistorik!B20*Prishistorik!H20,2)</f>
        <v>4.1500000000000004</v>
      </c>
      <c r="E52" s="4">
        <f t="shared" si="0"/>
        <v>9.2899999999999991</v>
      </c>
      <c r="F52" s="2">
        <f>ROUND('Timmätt förbrukning'!$F$18/4,2)</f>
        <v>0.9</v>
      </c>
      <c r="G52" s="4">
        <f t="shared" si="1"/>
        <v>10.19</v>
      </c>
    </row>
    <row r="53" spans="1:7" x14ac:dyDescent="0.3">
      <c r="A53" s="1">
        <v>43435</v>
      </c>
      <c r="B53" s="1">
        <f t="shared" si="4"/>
        <v>43465</v>
      </c>
      <c r="C53" s="2">
        <f>ROUND(Prishistorik!D20*Prishistorik!H20,2)</f>
        <v>5.14</v>
      </c>
      <c r="D53" s="2">
        <f>ROUND(Prishistorik!B20*Prishistorik!H20,2)</f>
        <v>4.1500000000000004</v>
      </c>
      <c r="E53" s="4">
        <f t="shared" si="0"/>
        <v>9.2899999999999991</v>
      </c>
      <c r="F53" s="2">
        <f>ROUND('Timmätt förbrukning'!$F$18/2,2)</f>
        <v>1.8</v>
      </c>
      <c r="G53" s="4">
        <f t="shared" si="1"/>
        <v>11.09</v>
      </c>
    </row>
    <row r="54" spans="1:7" x14ac:dyDescent="0.3">
      <c r="A54" s="1">
        <v>43466</v>
      </c>
      <c r="B54" s="1">
        <f t="shared" si="4"/>
        <v>43524</v>
      </c>
      <c r="C54" s="2">
        <f>ROUND(Prishistorik!D20*Prishistorik!H22,2)</f>
        <v>5.0999999999999996</v>
      </c>
      <c r="D54" s="2">
        <f>ROUND(Prishistorik!B22*Prishistorik!H22,2)</f>
        <v>5.41</v>
      </c>
      <c r="E54" s="4">
        <f t="shared" si="0"/>
        <v>10.51</v>
      </c>
      <c r="F54" s="2">
        <f>ROUND('Timmätt förbrukning'!$F$19/2,2)</f>
        <v>1.79</v>
      </c>
      <c r="G54" s="4">
        <f t="shared" si="1"/>
        <v>12.3</v>
      </c>
    </row>
    <row r="55" spans="1:7" x14ac:dyDescent="0.3">
      <c r="A55" s="1">
        <v>43525</v>
      </c>
      <c r="B55" s="1">
        <f t="shared" si="4"/>
        <v>43555</v>
      </c>
      <c r="C55" s="2">
        <f>ROUND(Prishistorik!D20*Prishistorik!H22,2)</f>
        <v>5.0999999999999996</v>
      </c>
      <c r="D55" s="2">
        <f>ROUND(Prishistorik!B22*Prishistorik!H22,2)</f>
        <v>5.41</v>
      </c>
      <c r="E55" s="4">
        <f t="shared" si="0"/>
        <v>10.51</v>
      </c>
      <c r="F55" s="2">
        <f>ROUND('Timmätt förbrukning'!$F$19/4,2)</f>
        <v>0.89</v>
      </c>
      <c r="G55" s="4">
        <f t="shared" si="1"/>
        <v>11.4</v>
      </c>
    </row>
    <row r="56" spans="1:7" x14ac:dyDescent="0.3">
      <c r="A56" s="1">
        <v>43556</v>
      </c>
      <c r="B56" s="1">
        <f t="shared" si="4"/>
        <v>43769</v>
      </c>
      <c r="C56" s="2">
        <f>ROUND(Prishistorik!D20*Prishistorik!H22,2)</f>
        <v>5.0999999999999996</v>
      </c>
      <c r="D56" s="2">
        <f>ROUND(Prishistorik!B22*Prishistorik!H22,2)</f>
        <v>5.41</v>
      </c>
      <c r="E56" s="4">
        <f t="shared" si="0"/>
        <v>10.51</v>
      </c>
      <c r="F56" s="2">
        <v>0</v>
      </c>
      <c r="G56" s="4">
        <f t="shared" si="1"/>
        <v>10.51</v>
      </c>
    </row>
    <row r="57" spans="1:7" x14ac:dyDescent="0.3">
      <c r="A57" s="1">
        <v>43770</v>
      </c>
      <c r="B57" s="1">
        <f t="shared" si="4"/>
        <v>43799</v>
      </c>
      <c r="C57" s="2">
        <f>ROUND(Prishistorik!D20*Prishistorik!H22,2)</f>
        <v>5.0999999999999996</v>
      </c>
      <c r="D57" s="2">
        <f>ROUND(Prishistorik!B22*Prishistorik!H22,2)</f>
        <v>5.41</v>
      </c>
      <c r="E57" s="4">
        <f t="shared" si="0"/>
        <v>10.51</v>
      </c>
      <c r="F57" s="2">
        <f>ROUND('Timmätt förbrukning'!$F$20/4,2)</f>
        <v>0.79</v>
      </c>
      <c r="G57" s="4">
        <f t="shared" si="1"/>
        <v>11.3</v>
      </c>
    </row>
    <row r="58" spans="1:7" x14ac:dyDescent="0.3">
      <c r="A58" s="1">
        <v>43800</v>
      </c>
      <c r="B58" s="1">
        <f t="shared" si="4"/>
        <v>43830</v>
      </c>
      <c r="C58" s="2">
        <f>ROUND(Prishistorik!D20*Prishistorik!H22,2)</f>
        <v>5.0999999999999996</v>
      </c>
      <c r="D58" s="2">
        <f>ROUND(Prishistorik!B22*Prishistorik!H22,2)</f>
        <v>5.41</v>
      </c>
      <c r="E58" s="4">
        <f t="shared" si="0"/>
        <v>10.51</v>
      </c>
      <c r="F58" s="2">
        <f>ROUND('Timmätt förbrukning'!$F$20/2,2)</f>
        <v>1.58</v>
      </c>
      <c r="G58" s="4">
        <f t="shared" si="1"/>
        <v>12.09</v>
      </c>
    </row>
    <row r="59" spans="1:7" x14ac:dyDescent="0.3">
      <c r="A59" s="1">
        <v>43831</v>
      </c>
      <c r="B59" s="1">
        <f t="shared" si="4"/>
        <v>43890</v>
      </c>
      <c r="C59" s="2">
        <f>ROUND(Prishistorik!D20*Prishistorik!H24,2)</f>
        <v>5.25</v>
      </c>
      <c r="D59" s="2">
        <f>ROUND(Prishistorik!B24*Prishistorik!H24,2)</f>
        <v>7.56</v>
      </c>
      <c r="E59" s="4">
        <f t="shared" si="0"/>
        <v>12.809999999999999</v>
      </c>
      <c r="F59" s="2">
        <f>ROUND('Timmätt förbrukning'!$F$21/2,2)</f>
        <v>1.63</v>
      </c>
      <c r="G59" s="4">
        <f t="shared" si="1"/>
        <v>14.439999999999998</v>
      </c>
    </row>
    <row r="60" spans="1:7" x14ac:dyDescent="0.3">
      <c r="A60" s="1">
        <v>43891</v>
      </c>
      <c r="B60" s="1">
        <f t="shared" si="4"/>
        <v>43921</v>
      </c>
      <c r="C60" s="2">
        <f>ROUND(Prishistorik!D20*Prishistorik!H24,2)</f>
        <v>5.25</v>
      </c>
      <c r="D60" s="2">
        <f>ROUND(Prishistorik!B24*Prishistorik!H24,2)</f>
        <v>7.56</v>
      </c>
      <c r="E60" s="4">
        <f t="shared" si="0"/>
        <v>12.809999999999999</v>
      </c>
      <c r="F60" s="2">
        <f>ROUND('Timmätt förbrukning'!$F$21/4,2)</f>
        <v>0.82</v>
      </c>
      <c r="G60" s="4">
        <f t="shared" si="1"/>
        <v>13.629999999999999</v>
      </c>
    </row>
    <row r="61" spans="1:7" x14ac:dyDescent="0.3">
      <c r="A61" s="1">
        <v>43922</v>
      </c>
      <c r="B61" s="1">
        <v>44135</v>
      </c>
      <c r="C61" s="2">
        <f>ROUND(Prishistorik!D20*Prishistorik!H24,2)</f>
        <v>5.25</v>
      </c>
      <c r="D61" s="2">
        <f>ROUND(Prishistorik!B24*Prishistorik!H24,2)</f>
        <v>7.56</v>
      </c>
      <c r="E61" s="4">
        <f t="shared" si="0"/>
        <v>12.809999999999999</v>
      </c>
      <c r="F61" s="2">
        <v>0</v>
      </c>
      <c r="G61" s="4">
        <f t="shared" si="1"/>
        <v>12.809999999999999</v>
      </c>
    </row>
    <row r="62" spans="1:7" x14ac:dyDescent="0.3">
      <c r="A62" s="1">
        <v>44136</v>
      </c>
      <c r="B62" s="1">
        <f t="shared" ref="B62:B80" si="5">A63-1</f>
        <v>44165</v>
      </c>
      <c r="C62" s="2">
        <f>ROUND(Prishistorik!D20*Prishistorik!H24,2)</f>
        <v>5.25</v>
      </c>
      <c r="D62" s="2">
        <f>ROUND(Prishistorik!B24*Prishistorik!H24,2)</f>
        <v>7.56</v>
      </c>
      <c r="E62" s="4">
        <f t="shared" ref="E62:E73" si="6">C62+D62</f>
        <v>12.809999999999999</v>
      </c>
      <c r="F62" s="2">
        <f>ROUND('Timmätt förbrukning'!$F$21/4,2)</f>
        <v>0.82</v>
      </c>
      <c r="G62" s="4">
        <f t="shared" ref="G62:G73" si="7">E62+F62</f>
        <v>13.629999999999999</v>
      </c>
    </row>
    <row r="63" spans="1:7" x14ac:dyDescent="0.3">
      <c r="A63" s="1">
        <v>44166</v>
      </c>
      <c r="B63" s="1">
        <f t="shared" si="5"/>
        <v>44196</v>
      </c>
      <c r="C63" s="2">
        <f>ROUND(Prishistorik!D20*Prishistorik!H24,2)</f>
        <v>5.25</v>
      </c>
      <c r="D63" s="2">
        <f>ROUND(Prishistorik!B24*Prishistorik!H24,2)</f>
        <v>7.56</v>
      </c>
      <c r="E63" s="4">
        <f t="shared" si="6"/>
        <v>12.809999999999999</v>
      </c>
      <c r="F63" s="2">
        <f>ROUND('Timmätt förbrukning'!$F$21/2,2)</f>
        <v>1.63</v>
      </c>
      <c r="G63" s="4">
        <f t="shared" si="7"/>
        <v>14.439999999999998</v>
      </c>
    </row>
    <row r="64" spans="1:7" x14ac:dyDescent="0.3">
      <c r="A64" s="1">
        <v>44197</v>
      </c>
      <c r="B64" s="1">
        <f t="shared" si="5"/>
        <v>44255</v>
      </c>
      <c r="C64" s="2">
        <f>ROUND(Prishistorik!D20*Prishistorik!H26,2)</f>
        <v>5.15</v>
      </c>
      <c r="D64" s="2">
        <f>ROUND(Prishistorik!B26*Prishistorik!H26,2)</f>
        <v>9.68</v>
      </c>
      <c r="E64" s="4">
        <f t="shared" si="6"/>
        <v>14.83</v>
      </c>
      <c r="F64" s="2">
        <f>ROUND('Timmätt förbrukning'!$F$23/2,2)</f>
        <v>1.39</v>
      </c>
      <c r="G64" s="4">
        <f t="shared" si="7"/>
        <v>16.22</v>
      </c>
    </row>
    <row r="65" spans="1:7" x14ac:dyDescent="0.3">
      <c r="A65" s="1">
        <v>44256</v>
      </c>
      <c r="B65" s="1">
        <f t="shared" si="5"/>
        <v>44286</v>
      </c>
      <c r="C65" s="2">
        <f>ROUND(Prishistorik!D20*Prishistorik!H26,2)</f>
        <v>5.15</v>
      </c>
      <c r="D65" s="2">
        <f>ROUND(Prishistorik!B26*Prishistorik!H26,2)</f>
        <v>9.68</v>
      </c>
      <c r="E65" s="4">
        <f t="shared" si="6"/>
        <v>14.83</v>
      </c>
      <c r="F65" s="2">
        <f>ROUND('Timmätt förbrukning'!$F$23/4,2)</f>
        <v>0.7</v>
      </c>
      <c r="G65" s="4">
        <f t="shared" si="7"/>
        <v>15.53</v>
      </c>
    </row>
    <row r="66" spans="1:7" x14ac:dyDescent="0.3">
      <c r="A66" s="1">
        <v>44287</v>
      </c>
      <c r="B66" s="1">
        <f t="shared" si="5"/>
        <v>44500</v>
      </c>
      <c r="C66" s="2">
        <f>ROUND(Prishistorik!D20*Prishistorik!H26,2)</f>
        <v>5.15</v>
      </c>
      <c r="D66" s="2">
        <f>ROUND(Prishistorik!B26*Prishistorik!H26,2)</f>
        <v>9.68</v>
      </c>
      <c r="E66" s="4">
        <f t="shared" si="6"/>
        <v>14.83</v>
      </c>
      <c r="F66" s="2">
        <v>0</v>
      </c>
      <c r="G66" s="4">
        <f t="shared" si="7"/>
        <v>14.83</v>
      </c>
    </row>
    <row r="67" spans="1:7" x14ac:dyDescent="0.3">
      <c r="A67" s="1">
        <v>44501</v>
      </c>
      <c r="B67" s="1">
        <f t="shared" si="5"/>
        <v>44530</v>
      </c>
      <c r="C67" s="2">
        <f>ROUND(Prishistorik!D27*Prishistorik!H26,2)</f>
        <v>11.85</v>
      </c>
      <c r="D67" s="2">
        <f>ROUND(Prishistorik!B27*Prishistorik!H26,2)</f>
        <v>8.76</v>
      </c>
      <c r="E67" s="4">
        <f t="shared" si="6"/>
        <v>20.61</v>
      </c>
      <c r="F67" s="2">
        <f>ROUND('Timmätt förbrukning'!$F$25/4,2)</f>
        <v>0.83</v>
      </c>
      <c r="G67" s="4">
        <f t="shared" si="7"/>
        <v>21.439999999999998</v>
      </c>
    </row>
    <row r="68" spans="1:7" x14ac:dyDescent="0.3">
      <c r="A68" s="1">
        <v>44531</v>
      </c>
      <c r="B68" s="1">
        <f t="shared" si="5"/>
        <v>44561</v>
      </c>
      <c r="C68" s="2">
        <f>ROUND(Prishistorik!D27*Prishistorik!H26,2)</f>
        <v>11.85</v>
      </c>
      <c r="D68" s="2">
        <f>ROUND(Prishistorik!B27*Prishistorik!H26,2)</f>
        <v>8.76</v>
      </c>
      <c r="E68" s="4">
        <f t="shared" si="6"/>
        <v>20.61</v>
      </c>
      <c r="F68" s="2">
        <f>ROUND('Timmätt förbrukning'!$F$25/2,2)</f>
        <v>1.65</v>
      </c>
      <c r="G68" s="4">
        <f t="shared" si="7"/>
        <v>22.259999999999998</v>
      </c>
    </row>
    <row r="69" spans="1:7" x14ac:dyDescent="0.3">
      <c r="A69" s="1">
        <v>44562</v>
      </c>
      <c r="B69" s="1">
        <f t="shared" si="5"/>
        <v>44620</v>
      </c>
      <c r="C69" s="2">
        <f>ROUND(Prishistorik!$D$27*Prishistorik!$H$29,2)</f>
        <v>12.08</v>
      </c>
      <c r="D69" s="2">
        <f>ROUND(Prishistorik!$B$27*Prishistorik!$H$29,2)</f>
        <v>8.93</v>
      </c>
      <c r="E69" s="4">
        <f t="shared" si="6"/>
        <v>21.009999999999998</v>
      </c>
      <c r="F69" s="2">
        <f>ROUND('Timmätt förbrukning'!$F$26/2,2)</f>
        <v>1.68</v>
      </c>
      <c r="G69" s="4">
        <f t="shared" si="7"/>
        <v>22.689999999999998</v>
      </c>
    </row>
    <row r="70" spans="1:7" x14ac:dyDescent="0.3">
      <c r="A70" s="1">
        <v>44621</v>
      </c>
      <c r="B70" s="1">
        <f t="shared" si="5"/>
        <v>44651</v>
      </c>
      <c r="C70" s="2">
        <f>ROUND(Prishistorik!$D$27*Prishistorik!$H$29,2)</f>
        <v>12.08</v>
      </c>
      <c r="D70" s="2">
        <f>ROUND(Prishistorik!$B$27*Prishistorik!$H$29,2)</f>
        <v>8.93</v>
      </c>
      <c r="E70" s="4">
        <f t="shared" si="6"/>
        <v>21.009999999999998</v>
      </c>
      <c r="F70" s="2">
        <f>ROUND('Timmätt förbrukning'!$F$26/4,2)</f>
        <v>0.84</v>
      </c>
      <c r="G70" s="4">
        <f t="shared" si="7"/>
        <v>21.849999999999998</v>
      </c>
    </row>
    <row r="71" spans="1:7" x14ac:dyDescent="0.3">
      <c r="A71" s="1">
        <v>44652</v>
      </c>
      <c r="B71" s="1">
        <f t="shared" si="5"/>
        <v>44865</v>
      </c>
      <c r="C71" s="2">
        <f>ROUND(Prishistorik!$D$27*Prishistorik!$H$29,2)</f>
        <v>12.08</v>
      </c>
      <c r="D71" s="2">
        <f>ROUND(Prishistorik!$B$27*Prishistorik!$H$29,2)</f>
        <v>8.93</v>
      </c>
      <c r="E71" s="4">
        <f t="shared" si="6"/>
        <v>21.009999999999998</v>
      </c>
      <c r="F71" s="2">
        <v>0</v>
      </c>
      <c r="G71" s="4">
        <f t="shared" si="7"/>
        <v>21.009999999999998</v>
      </c>
    </row>
    <row r="72" spans="1:7" x14ac:dyDescent="0.3">
      <c r="A72" s="1">
        <v>44866</v>
      </c>
      <c r="B72" s="1">
        <f t="shared" si="5"/>
        <v>44895</v>
      </c>
      <c r="C72" s="2">
        <f>ROUND(Prishistorik!$D$27*Prishistorik!$H$29,2)</f>
        <v>12.08</v>
      </c>
      <c r="D72" s="2">
        <f>ROUND(Prishistorik!$B$27*Prishistorik!$H$29,2)</f>
        <v>8.93</v>
      </c>
      <c r="E72" s="4">
        <f t="shared" si="6"/>
        <v>21.009999999999998</v>
      </c>
      <c r="F72" s="2">
        <f>ROUND('Timmätt förbrukning'!$F$27/4,2)</f>
        <v>0.87</v>
      </c>
      <c r="G72" s="4">
        <f t="shared" si="7"/>
        <v>21.88</v>
      </c>
    </row>
    <row r="73" spans="1:7" x14ac:dyDescent="0.3">
      <c r="A73" s="1">
        <v>44896</v>
      </c>
      <c r="B73" s="1">
        <f t="shared" si="5"/>
        <v>44926</v>
      </c>
      <c r="C73" s="2">
        <f>ROUND(Prishistorik!$D$27*Prishistorik!$H$29,2)</f>
        <v>12.08</v>
      </c>
      <c r="D73" s="2">
        <f>ROUND(Prishistorik!$B$27*Prishistorik!$H$29,2)</f>
        <v>8.93</v>
      </c>
      <c r="E73" s="4">
        <f t="shared" si="6"/>
        <v>21.009999999999998</v>
      </c>
      <c r="F73" s="2">
        <f>ROUND('Timmätt förbrukning'!$F$27/2,2)</f>
        <v>1.74</v>
      </c>
      <c r="G73" s="4">
        <f t="shared" si="7"/>
        <v>22.749999999999996</v>
      </c>
    </row>
    <row r="74" spans="1:7" x14ac:dyDescent="0.3">
      <c r="A74" s="1">
        <v>44927</v>
      </c>
      <c r="B74" s="1">
        <f t="shared" si="5"/>
        <v>44985</v>
      </c>
      <c r="C74" s="2">
        <f>ROUND(Prishistorik!$D$27*Prishistorik!$H$31,2)</f>
        <v>12.77</v>
      </c>
      <c r="D74" s="2">
        <f>ROUND(Prishistorik!$B$31*Prishistorik!$H$31,2)</f>
        <v>13.32</v>
      </c>
      <c r="E74" s="4">
        <f t="shared" ref="E74" si="8">C74+D74</f>
        <v>26.09</v>
      </c>
      <c r="F74" s="2">
        <f>ROUND('Timmätt förbrukning'!$F$28/2,2)</f>
        <v>1.83</v>
      </c>
      <c r="G74" s="4">
        <f t="shared" ref="G74" si="9">E74+F74</f>
        <v>27.92</v>
      </c>
    </row>
    <row r="75" spans="1:7" x14ac:dyDescent="0.3">
      <c r="A75" s="1">
        <v>44986</v>
      </c>
      <c r="B75" s="1">
        <f t="shared" si="5"/>
        <v>45016</v>
      </c>
      <c r="C75" s="2">
        <f>ROUND(Prishistorik!$D$27*Prishistorik!$H$31,2)</f>
        <v>12.77</v>
      </c>
      <c r="D75" s="2">
        <f>ROUND(Prishistorik!$B$31*Prishistorik!$H$31,2)</f>
        <v>13.32</v>
      </c>
      <c r="E75" s="4">
        <f t="shared" ref="E75:E81" si="10">C75+D75</f>
        <v>26.09</v>
      </c>
      <c r="F75" s="2">
        <f>ROUND('Timmätt förbrukning'!$F$28/4,2)</f>
        <v>0.92</v>
      </c>
      <c r="G75" s="4">
        <f t="shared" ref="G75:G81" si="11">E75+F75</f>
        <v>27.01</v>
      </c>
    </row>
    <row r="76" spans="1:7" x14ac:dyDescent="0.3">
      <c r="A76" s="1">
        <v>45017</v>
      </c>
      <c r="B76" s="1">
        <f t="shared" si="5"/>
        <v>45230</v>
      </c>
      <c r="C76" s="2">
        <f>ROUND(Prishistorik!$D$27*Prishistorik!$H$31,2)</f>
        <v>12.77</v>
      </c>
      <c r="D76" s="2">
        <f>ROUND(Prishistorik!$B$31*Prishistorik!$H$31,2)</f>
        <v>13.32</v>
      </c>
      <c r="E76" s="4">
        <f t="shared" si="10"/>
        <v>26.09</v>
      </c>
      <c r="F76" s="2">
        <v>0</v>
      </c>
      <c r="G76" s="4">
        <f t="shared" si="11"/>
        <v>26.09</v>
      </c>
    </row>
    <row r="77" spans="1:7" x14ac:dyDescent="0.3">
      <c r="A77" s="1">
        <v>45231</v>
      </c>
      <c r="B77" s="1">
        <f t="shared" si="5"/>
        <v>45260</v>
      </c>
      <c r="C77" s="2">
        <f>ROUND(Prishistorik!$D$27*Prishistorik!$H$31,2)</f>
        <v>12.77</v>
      </c>
      <c r="D77" s="2">
        <f>ROUND(Prishistorik!$B$31*Prishistorik!$H$31,2)</f>
        <v>13.32</v>
      </c>
      <c r="E77" s="4">
        <f t="shared" si="10"/>
        <v>26.09</v>
      </c>
      <c r="F77" s="2">
        <f>ROUND('Timmätt förbrukning'!$F$29/4,2)</f>
        <v>0.81</v>
      </c>
      <c r="G77" s="4">
        <f t="shared" si="11"/>
        <v>26.9</v>
      </c>
    </row>
    <row r="78" spans="1:7" x14ac:dyDescent="0.3">
      <c r="A78" s="1">
        <v>45261</v>
      </c>
      <c r="B78" s="1">
        <f t="shared" si="5"/>
        <v>45291</v>
      </c>
      <c r="C78" s="2">
        <f>ROUND(Prishistorik!$D$27*Prishistorik!$H$31,2)</f>
        <v>12.77</v>
      </c>
      <c r="D78" s="2">
        <f>ROUND(Prishistorik!$B$31*Prishistorik!$H$31,2)</f>
        <v>13.32</v>
      </c>
      <c r="E78" s="4">
        <f t="shared" si="10"/>
        <v>26.09</v>
      </c>
      <c r="F78" s="2">
        <f>ROUND('Timmätt förbrukning'!$F$29/2,2)</f>
        <v>1.61</v>
      </c>
      <c r="G78" s="4">
        <f t="shared" si="11"/>
        <v>27.7</v>
      </c>
    </row>
    <row r="79" spans="1:7" x14ac:dyDescent="0.3">
      <c r="A79" s="1">
        <v>45292</v>
      </c>
      <c r="B79" s="1">
        <f t="shared" si="5"/>
        <v>45351</v>
      </c>
      <c r="C79" s="2">
        <f>ROUND(Prishistorik!$D$27*Prishistorik!$H$33,2)</f>
        <v>13</v>
      </c>
      <c r="D79" s="2">
        <f>ROUND(Prishistorik!$B$33*Prishistorik!$H$33,2)</f>
        <v>18.079999999999998</v>
      </c>
      <c r="E79" s="4">
        <f t="shared" si="10"/>
        <v>31.08</v>
      </c>
      <c r="F79" s="2">
        <f>ROUND('Timmätt förbrukning'!$F$29/2,2)</f>
        <v>1.61</v>
      </c>
      <c r="G79" s="4">
        <f t="shared" si="11"/>
        <v>32.69</v>
      </c>
    </row>
    <row r="80" spans="1:7" x14ac:dyDescent="0.3">
      <c r="A80" s="1">
        <v>45352</v>
      </c>
      <c r="B80" s="1">
        <f t="shared" si="5"/>
        <v>45382</v>
      </c>
      <c r="C80" s="2">
        <f>ROUND(Prishistorik!$D$27*Prishistorik!$H$33,2)</f>
        <v>13</v>
      </c>
      <c r="D80" s="2">
        <f>ROUND(Prishistorik!$B$33*Prishistorik!$H$33,2)</f>
        <v>18.079999999999998</v>
      </c>
      <c r="E80" s="4">
        <f t="shared" si="10"/>
        <v>31.08</v>
      </c>
      <c r="F80" s="2">
        <f>ROUND('Timmätt förbrukning'!$F$29/4,2)</f>
        <v>0.81</v>
      </c>
      <c r="G80" s="4">
        <f t="shared" si="11"/>
        <v>31.889999999999997</v>
      </c>
    </row>
    <row r="81" spans="1:7" x14ac:dyDescent="0.3">
      <c r="A81" s="1">
        <v>45383</v>
      </c>
      <c r="C81" s="2">
        <f>ROUND(Prishistorik!$D$27*Prishistorik!$H$33,2)</f>
        <v>13</v>
      </c>
      <c r="D81" s="2">
        <f>ROUND(Prishistorik!$B$33*Prishistorik!$H$33,2)</f>
        <v>18.079999999999998</v>
      </c>
      <c r="E81" s="4">
        <f t="shared" si="10"/>
        <v>31.08</v>
      </c>
      <c r="F81" s="2">
        <v>0</v>
      </c>
      <c r="G81" s="4">
        <f t="shared" si="11"/>
        <v>31.08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F29" sqref="F29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style="2" bestFit="1" customWidth="1"/>
    <col min="6" max="6" width="26.88671875" style="2" bestFit="1" customWidth="1"/>
  </cols>
  <sheetData>
    <row r="1" spans="1:6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1">
        <v>39387</v>
      </c>
      <c r="B2" s="1">
        <f t="shared" ref="B2:B29" si="0">A3-1</f>
        <v>39752</v>
      </c>
      <c r="C2" s="2">
        <v>1</v>
      </c>
      <c r="D2" s="2">
        <v>0.65</v>
      </c>
      <c r="E2" s="4">
        <f t="shared" ref="E2:E21" si="1">C2+D2</f>
        <v>1.65</v>
      </c>
      <c r="F2" s="2">
        <v>8</v>
      </c>
    </row>
    <row r="3" spans="1:6" x14ac:dyDescent="0.3">
      <c r="A3" s="1">
        <v>39753</v>
      </c>
      <c r="B3" s="1">
        <f t="shared" si="0"/>
        <v>39813</v>
      </c>
      <c r="C3" s="2">
        <v>1</v>
      </c>
      <c r="D3" s="2">
        <v>0.65</v>
      </c>
      <c r="E3" s="4">
        <f t="shared" si="1"/>
        <v>1.65</v>
      </c>
      <c r="F3" s="2">
        <v>4</v>
      </c>
    </row>
    <row r="4" spans="1:6" x14ac:dyDescent="0.3">
      <c r="A4" s="1">
        <v>39814</v>
      </c>
      <c r="B4" s="1">
        <f t="shared" si="0"/>
        <v>40117</v>
      </c>
      <c r="C4" s="2">
        <v>1</v>
      </c>
      <c r="D4" s="2">
        <v>0.9</v>
      </c>
      <c r="E4" s="4">
        <f t="shared" si="1"/>
        <v>1.9</v>
      </c>
      <c r="F4" s="2">
        <v>4</v>
      </c>
    </row>
    <row r="5" spans="1:6" x14ac:dyDescent="0.3">
      <c r="A5" s="1">
        <v>40118</v>
      </c>
      <c r="B5" s="1">
        <f t="shared" si="0"/>
        <v>40482</v>
      </c>
      <c r="C5" s="2">
        <v>1</v>
      </c>
      <c r="D5" s="2">
        <v>1</v>
      </c>
      <c r="E5" s="4">
        <f t="shared" si="1"/>
        <v>2</v>
      </c>
      <c r="F5" s="2">
        <v>3.75</v>
      </c>
    </row>
    <row r="6" spans="1:6" x14ac:dyDescent="0.3">
      <c r="A6" s="1">
        <v>40483</v>
      </c>
      <c r="B6" s="1">
        <f t="shared" si="0"/>
        <v>40633</v>
      </c>
      <c r="C6" s="2">
        <v>1</v>
      </c>
      <c r="D6" s="2">
        <v>1</v>
      </c>
      <c r="E6" s="4">
        <f t="shared" si="1"/>
        <v>2</v>
      </c>
      <c r="F6" s="2">
        <v>4.25</v>
      </c>
    </row>
    <row r="7" spans="1:6" x14ac:dyDescent="0.3">
      <c r="A7" s="1">
        <v>40634</v>
      </c>
      <c r="B7" s="1">
        <f t="shared" si="0"/>
        <v>40847</v>
      </c>
      <c r="C7" s="2">
        <v>1</v>
      </c>
      <c r="D7" s="2">
        <v>1.1000000000000001</v>
      </c>
      <c r="E7" s="4">
        <f t="shared" si="1"/>
        <v>2.1</v>
      </c>
      <c r="F7" s="2">
        <v>4.25</v>
      </c>
    </row>
    <row r="8" spans="1:6" x14ac:dyDescent="0.3">
      <c r="A8" s="1">
        <v>40848</v>
      </c>
      <c r="B8" s="1">
        <f t="shared" si="0"/>
        <v>41228</v>
      </c>
      <c r="C8" s="2">
        <v>1</v>
      </c>
      <c r="D8" s="2">
        <v>1.3</v>
      </c>
      <c r="E8" s="4">
        <f t="shared" si="1"/>
        <v>2.2999999999999998</v>
      </c>
      <c r="F8" s="2">
        <v>6</v>
      </c>
    </row>
    <row r="9" spans="1:6" x14ac:dyDescent="0.3">
      <c r="A9" s="1">
        <v>41229</v>
      </c>
      <c r="B9" s="1">
        <f t="shared" si="0"/>
        <v>41593</v>
      </c>
      <c r="C9" s="2">
        <v>2.5</v>
      </c>
      <c r="D9" s="2">
        <v>1.6</v>
      </c>
      <c r="E9" s="4">
        <f t="shared" si="1"/>
        <v>4.0999999999999996</v>
      </c>
      <c r="F9" s="2">
        <v>9.25</v>
      </c>
    </row>
    <row r="10" spans="1:6" x14ac:dyDescent="0.3">
      <c r="A10" s="1">
        <v>41594</v>
      </c>
      <c r="B10" s="1">
        <f t="shared" si="0"/>
        <v>41639</v>
      </c>
      <c r="C10" s="2">
        <v>2.5</v>
      </c>
      <c r="D10" s="2">
        <v>1.6</v>
      </c>
      <c r="E10" s="4">
        <f t="shared" si="1"/>
        <v>4.0999999999999996</v>
      </c>
      <c r="F10" s="2">
        <v>6.75</v>
      </c>
    </row>
    <row r="11" spans="1:6" x14ac:dyDescent="0.3">
      <c r="A11" s="1">
        <v>41640</v>
      </c>
      <c r="B11" s="1">
        <f t="shared" si="0"/>
        <v>41851</v>
      </c>
      <c r="C11" s="2">
        <v>4.5</v>
      </c>
      <c r="D11" s="2">
        <v>2</v>
      </c>
      <c r="E11" s="4">
        <f t="shared" si="1"/>
        <v>6.5</v>
      </c>
      <c r="F11" s="2">
        <v>6.75</v>
      </c>
    </row>
    <row r="12" spans="1:6" x14ac:dyDescent="0.3">
      <c r="A12" s="1">
        <v>41852</v>
      </c>
      <c r="B12" s="1">
        <f t="shared" si="0"/>
        <v>42035</v>
      </c>
      <c r="C12" s="2">
        <v>4.5</v>
      </c>
      <c r="D12" s="2">
        <v>2.8</v>
      </c>
      <c r="E12" s="4">
        <f t="shared" si="1"/>
        <v>7.3</v>
      </c>
      <c r="F12" s="2">
        <v>5.5</v>
      </c>
    </row>
    <row r="13" spans="1:6" x14ac:dyDescent="0.3">
      <c r="A13" s="1">
        <v>42036</v>
      </c>
      <c r="B13" s="1">
        <f t="shared" si="0"/>
        <v>42323</v>
      </c>
      <c r="C13" s="2">
        <v>4.5</v>
      </c>
      <c r="D13" s="2">
        <v>4</v>
      </c>
      <c r="E13" s="4">
        <f t="shared" si="1"/>
        <v>8.5</v>
      </c>
      <c r="F13" s="2">
        <v>5.5</v>
      </c>
    </row>
    <row r="14" spans="1:6" x14ac:dyDescent="0.3">
      <c r="A14" s="1">
        <v>42324</v>
      </c>
      <c r="B14" s="1">
        <f t="shared" si="0"/>
        <v>42855</v>
      </c>
      <c r="C14" s="2">
        <v>4.5</v>
      </c>
      <c r="D14" s="2">
        <v>4</v>
      </c>
      <c r="E14" s="4">
        <f t="shared" si="1"/>
        <v>8.5</v>
      </c>
      <c r="F14" s="2">
        <v>4</v>
      </c>
    </row>
    <row r="15" spans="1:6" x14ac:dyDescent="0.3">
      <c r="A15" s="1">
        <v>42856</v>
      </c>
      <c r="B15" s="1">
        <f t="shared" si="0"/>
        <v>43054</v>
      </c>
      <c r="C15" s="2">
        <f>ROUND(Prishistorik!D19*Prishistorik!H19,2)</f>
        <v>4.75</v>
      </c>
      <c r="D15" s="2">
        <f>ROUND(Prishistorik!B19*Prishistorik!H19,2)</f>
        <v>4.21</v>
      </c>
      <c r="E15" s="4">
        <f t="shared" si="1"/>
        <v>8.9600000000000009</v>
      </c>
      <c r="F15" s="2">
        <v>4</v>
      </c>
    </row>
    <row r="16" spans="1:6" x14ac:dyDescent="0.3">
      <c r="A16" s="1">
        <v>43055</v>
      </c>
      <c r="B16" s="1">
        <f t="shared" si="0"/>
        <v>43100</v>
      </c>
      <c r="C16" s="2">
        <f>ROUND(Prishistorik!D19*Prishistorik!H19,2)</f>
        <v>4.75</v>
      </c>
      <c r="D16" s="2">
        <f>ROUND(Prishistorik!B19*Prishistorik!H19,2)</f>
        <v>4.21</v>
      </c>
      <c r="E16" s="4">
        <f t="shared" si="1"/>
        <v>8.9600000000000009</v>
      </c>
      <c r="F16" s="2">
        <f>ROUND(Prishistorik!E19*Prishistorik!H19,2)</f>
        <v>4.17</v>
      </c>
    </row>
    <row r="17" spans="1:6" x14ac:dyDescent="0.3">
      <c r="A17" s="1">
        <v>43101</v>
      </c>
      <c r="B17" s="1">
        <f t="shared" si="0"/>
        <v>43419</v>
      </c>
      <c r="C17" s="2">
        <f>ROUND(Prishistorik!D20*Prishistorik!H20,2)</f>
        <v>5.14</v>
      </c>
      <c r="D17" s="2">
        <f>ROUND(Prishistorik!B20*Prishistorik!H20,2)</f>
        <v>4.1500000000000004</v>
      </c>
      <c r="E17" s="4">
        <f t="shared" si="1"/>
        <v>9.2899999999999991</v>
      </c>
      <c r="F17" s="2">
        <f>ROUND(Prishistorik!E19*Prishistorik!H20,2)</f>
        <v>4.42</v>
      </c>
    </row>
    <row r="18" spans="1:6" x14ac:dyDescent="0.3">
      <c r="A18" s="1">
        <v>43420</v>
      </c>
      <c r="B18" s="1">
        <f t="shared" si="0"/>
        <v>43465</v>
      </c>
      <c r="C18" s="2">
        <f>ROUND(Prishistorik!D20*Prishistorik!H20,2)</f>
        <v>5.14</v>
      </c>
      <c r="D18" s="2">
        <f>ROUND(Prishistorik!B20*Prishistorik!H20,2)</f>
        <v>4.1500000000000004</v>
      </c>
      <c r="E18" s="4">
        <f t="shared" si="1"/>
        <v>9.2899999999999991</v>
      </c>
      <c r="F18" s="2">
        <f>ROUND(Prishistorik!E21*Prishistorik!H20,2)</f>
        <v>3.6</v>
      </c>
    </row>
    <row r="19" spans="1:6" x14ac:dyDescent="0.3">
      <c r="A19" s="1">
        <v>43466</v>
      </c>
      <c r="B19" s="1">
        <f t="shared" si="0"/>
        <v>43784</v>
      </c>
      <c r="C19" s="2">
        <f>ROUND(Prishistorik!D20*Prishistorik!H22,2)</f>
        <v>5.0999999999999996</v>
      </c>
      <c r="D19" s="2">
        <f>ROUND(Prishistorik!B22*Prishistorik!H22,2)</f>
        <v>5.41</v>
      </c>
      <c r="E19" s="4">
        <f t="shared" si="1"/>
        <v>10.51</v>
      </c>
      <c r="F19" s="2">
        <f>ROUND(Prishistorik!E21*Prishistorik!H22,2)</f>
        <v>3.57</v>
      </c>
    </row>
    <row r="20" spans="1:6" x14ac:dyDescent="0.3">
      <c r="A20" s="1">
        <v>43785</v>
      </c>
      <c r="B20" s="1">
        <f t="shared" si="0"/>
        <v>43830</v>
      </c>
      <c r="C20" s="2">
        <f>ROUND(Prishistorik!D20*Prishistorik!H22,2)</f>
        <v>5.0999999999999996</v>
      </c>
      <c r="D20" s="2">
        <f>ROUND(Prishistorik!B22*Prishistorik!H22,2)</f>
        <v>5.41</v>
      </c>
      <c r="E20" s="4">
        <f t="shared" si="1"/>
        <v>10.51</v>
      </c>
      <c r="F20" s="2">
        <f>ROUND(Prishistorik!E23*Prishistorik!H22,2)</f>
        <v>3.16</v>
      </c>
    </row>
    <row r="21" spans="1:6" x14ac:dyDescent="0.3">
      <c r="A21" s="1">
        <v>43831</v>
      </c>
      <c r="B21" s="1">
        <f t="shared" si="0"/>
        <v>44150</v>
      </c>
      <c r="C21" s="2">
        <f>ROUND(Prishistorik!$D$20*Prishistorik!$H$24,2)</f>
        <v>5.25</v>
      </c>
      <c r="D21" s="2">
        <f>ROUND(Prishistorik!$B$24*Prishistorik!$H$24,2)</f>
        <v>7.56</v>
      </c>
      <c r="E21" s="4">
        <f t="shared" si="1"/>
        <v>12.809999999999999</v>
      </c>
      <c r="F21" s="2">
        <f>ROUND(Prishistorik!$E$23*Prishistorik!$H$24,2)</f>
        <v>3.26</v>
      </c>
    </row>
    <row r="22" spans="1:6" x14ac:dyDescent="0.3">
      <c r="A22" s="1">
        <v>44151</v>
      </c>
      <c r="B22" s="1">
        <f t="shared" si="0"/>
        <v>44196</v>
      </c>
      <c r="C22" s="2">
        <f>ROUND(Prishistorik!$D$20*Prishistorik!$H$24,2)</f>
        <v>5.25</v>
      </c>
      <c r="D22" s="2">
        <f>ROUND(Prishistorik!$B$24*Prishistorik!$H$24,2)</f>
        <v>7.56</v>
      </c>
      <c r="E22" s="4">
        <f t="shared" ref="E22:E27" si="2">C22+D22</f>
        <v>12.809999999999999</v>
      </c>
      <c r="F22" s="2">
        <f>ROUND(Prishistorik!$E$25*Prishistorik!$H$24,2)</f>
        <v>2.84</v>
      </c>
    </row>
    <row r="23" spans="1:6" x14ac:dyDescent="0.3">
      <c r="A23" s="1">
        <v>44197</v>
      </c>
      <c r="B23" s="1">
        <f t="shared" si="0"/>
        <v>44500</v>
      </c>
      <c r="C23" s="2">
        <f>ROUND(Prishistorik!$D$20*Prishistorik!$H$26,2)</f>
        <v>5.15</v>
      </c>
      <c r="D23" s="2">
        <f>ROUND(Prishistorik!$B$26*Prishistorik!$H$26,2)</f>
        <v>9.68</v>
      </c>
      <c r="E23" s="4">
        <f t="shared" si="2"/>
        <v>14.83</v>
      </c>
      <c r="F23" s="2">
        <f>ROUND(Prishistorik!$E$25*Prishistorik!$H$26,2)</f>
        <v>2.78</v>
      </c>
    </row>
    <row r="24" spans="1:6" x14ac:dyDescent="0.3">
      <c r="A24" s="1">
        <v>44501</v>
      </c>
      <c r="B24" s="1">
        <f t="shared" si="0"/>
        <v>44515</v>
      </c>
      <c r="C24" s="2">
        <f>ROUND(Prishistorik!D27*Prishistorik!H26,2)</f>
        <v>11.85</v>
      </c>
      <c r="D24" s="2">
        <f>ROUND(Prishistorik!B27*Prishistorik!H26,2)</f>
        <v>8.76</v>
      </c>
      <c r="E24" s="4">
        <f t="shared" si="2"/>
        <v>20.61</v>
      </c>
      <c r="F24" s="2">
        <f>ROUND(Prishistorik!$E$25*Prishistorik!$H$26,2)</f>
        <v>2.78</v>
      </c>
    </row>
    <row r="25" spans="1:6" x14ac:dyDescent="0.3">
      <c r="A25" s="1">
        <v>44516</v>
      </c>
      <c r="B25" s="1">
        <f t="shared" si="0"/>
        <v>44561</v>
      </c>
      <c r="C25" s="2">
        <f>ROUND(Prishistorik!D27*Prishistorik!H26,2)</f>
        <v>11.85</v>
      </c>
      <c r="D25" s="2">
        <f>ROUND(Prishistorik!B27*Prishistorik!H26,2)</f>
        <v>8.76</v>
      </c>
      <c r="E25" s="4">
        <f t="shared" si="2"/>
        <v>20.61</v>
      </c>
      <c r="F25" s="2">
        <f>ROUND(Prishistorik!$E$28*Prishistorik!$H$26,2)</f>
        <v>3.3</v>
      </c>
    </row>
    <row r="26" spans="1:6" x14ac:dyDescent="0.3">
      <c r="A26" s="1">
        <v>44562</v>
      </c>
      <c r="B26" s="1">
        <f t="shared" si="0"/>
        <v>44880</v>
      </c>
      <c r="C26" s="2">
        <f>ROUND(Prishistorik!$D$27*Prishistorik!$H$29,2)</f>
        <v>12.08</v>
      </c>
      <c r="D26" s="2">
        <f>ROUND(Prishistorik!$B$27*Prishistorik!$H$29,2)</f>
        <v>8.93</v>
      </c>
      <c r="E26" s="4">
        <f t="shared" si="2"/>
        <v>21.009999999999998</v>
      </c>
      <c r="F26" s="2">
        <f>ROUND(Prishistorik!$E$28*Prishistorik!$H$29,2)</f>
        <v>3.36</v>
      </c>
    </row>
    <row r="27" spans="1:6" x14ac:dyDescent="0.3">
      <c r="A27" s="1">
        <v>44881</v>
      </c>
      <c r="B27" s="1">
        <f t="shared" si="0"/>
        <v>44926</v>
      </c>
      <c r="C27" s="2">
        <f>ROUND(Prishistorik!$D$27*Prishistorik!$H$29,2)</f>
        <v>12.08</v>
      </c>
      <c r="D27" s="2">
        <f>ROUND(Prishistorik!$B$27*Prishistorik!$H$29,2)</f>
        <v>8.93</v>
      </c>
      <c r="E27" s="4">
        <f t="shared" si="2"/>
        <v>21.009999999999998</v>
      </c>
      <c r="F27" s="2">
        <f>ROUND(Prishistorik!$E$30*Prishistorik!$H$29,2)</f>
        <v>3.47</v>
      </c>
    </row>
    <row r="28" spans="1:6" x14ac:dyDescent="0.3">
      <c r="A28" s="1">
        <v>44927</v>
      </c>
      <c r="B28" s="1">
        <f t="shared" si="0"/>
        <v>45245</v>
      </c>
      <c r="C28" s="2">
        <f>ROUND(Prishistorik!$D$27*Prishistorik!$H$31,2)</f>
        <v>12.77</v>
      </c>
      <c r="D28" s="2">
        <f>ROUND(Prishistorik!$B$31*Prishistorik!$H$31,2)</f>
        <v>13.32</v>
      </c>
      <c r="E28" s="4">
        <f t="shared" ref="E28:E30" si="3">C28+D28</f>
        <v>26.09</v>
      </c>
      <c r="F28" s="2">
        <f>ROUND(Prishistorik!$E$30*Prishistorik!$H$31,2)</f>
        <v>3.66</v>
      </c>
    </row>
    <row r="29" spans="1:6" x14ac:dyDescent="0.3">
      <c r="A29" s="1">
        <v>45246</v>
      </c>
      <c r="B29" s="1">
        <f t="shared" si="0"/>
        <v>45291</v>
      </c>
      <c r="C29" s="2">
        <f>ROUND(Prishistorik!$D$27*Prishistorik!$H$31,2)</f>
        <v>12.77</v>
      </c>
      <c r="D29" s="2">
        <f>ROUND(Prishistorik!$B$31*Prishistorik!$H$31,2)</f>
        <v>13.32</v>
      </c>
      <c r="E29" s="4">
        <f t="shared" si="3"/>
        <v>26.09</v>
      </c>
      <c r="F29" s="2">
        <f>ROUND(Prishistorik!$E$32*Prishistorik!$H$31,2)</f>
        <v>3.22</v>
      </c>
    </row>
    <row r="30" spans="1:6" x14ac:dyDescent="0.3">
      <c r="A30" s="1">
        <v>45292</v>
      </c>
      <c r="C30" s="2">
        <f>ROUND(Prishistorik!$D$27*Prishistorik!$H$33,2)</f>
        <v>13</v>
      </c>
      <c r="D30" s="2">
        <f>ROUND(Prishistorik!$B$33*Prishistorik!$H$33,2)</f>
        <v>18.079999999999998</v>
      </c>
      <c r="E30" s="4">
        <f t="shared" si="3"/>
        <v>31.08</v>
      </c>
      <c r="F30" s="2">
        <f>ROUND(Prishistorik!$E$32*Prishistorik!$H$33,2)</f>
        <v>3.28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E19" sqref="E19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5" bestFit="1" customWidth="1"/>
    <col min="4" max="4" width="26.44140625" style="2" bestFit="1" customWidth="1"/>
    <col min="5" max="5" width="17.44140625" style="2" bestFit="1" customWidth="1"/>
  </cols>
  <sheetData>
    <row r="1" spans="1:5" x14ac:dyDescent="0.3">
      <c r="A1" s="3" t="s">
        <v>0</v>
      </c>
      <c r="B1" s="3" t="s">
        <v>1</v>
      </c>
      <c r="C1" s="3" t="s">
        <v>7</v>
      </c>
      <c r="D1" s="4" t="s">
        <v>8</v>
      </c>
      <c r="E1" s="4" t="s">
        <v>4</v>
      </c>
    </row>
    <row r="2" spans="1:5" x14ac:dyDescent="0.3">
      <c r="A2" s="1">
        <v>39387</v>
      </c>
      <c r="B2" s="1">
        <f>A3-1</f>
        <v>39813</v>
      </c>
      <c r="C2">
        <v>1.5</v>
      </c>
      <c r="D2" s="2">
        <v>0.65</v>
      </c>
      <c r="E2" s="4">
        <f t="shared" ref="E2:E14" si="0">D2+C2</f>
        <v>2.15</v>
      </c>
    </row>
    <row r="3" spans="1:5" x14ac:dyDescent="0.3">
      <c r="A3" s="1">
        <v>39814</v>
      </c>
      <c r="B3" s="1">
        <f t="shared" ref="B3:B18" si="1">A4-1</f>
        <v>40117</v>
      </c>
      <c r="C3">
        <v>1.5</v>
      </c>
      <c r="D3" s="2">
        <v>0.45</v>
      </c>
      <c r="E3" s="4">
        <f t="shared" ref="E3:E4" si="2">D3+C3</f>
        <v>1.95</v>
      </c>
    </row>
    <row r="4" spans="1:5" x14ac:dyDescent="0.3">
      <c r="A4" s="1">
        <v>40118</v>
      </c>
      <c r="B4" s="1">
        <f t="shared" si="1"/>
        <v>40633</v>
      </c>
      <c r="C4">
        <v>1.5</v>
      </c>
      <c r="D4" s="2">
        <v>0.5</v>
      </c>
      <c r="E4" s="4">
        <f t="shared" si="2"/>
        <v>2</v>
      </c>
    </row>
    <row r="5" spans="1:5" x14ac:dyDescent="0.3">
      <c r="A5" s="1">
        <v>40634</v>
      </c>
      <c r="B5" s="1">
        <f t="shared" si="1"/>
        <v>40847</v>
      </c>
      <c r="C5">
        <v>1.5</v>
      </c>
      <c r="D5" s="2">
        <v>0.55000000000000004</v>
      </c>
      <c r="E5" s="4">
        <f t="shared" si="0"/>
        <v>2.0499999999999998</v>
      </c>
    </row>
    <row r="6" spans="1:5" x14ac:dyDescent="0.3">
      <c r="A6" s="1">
        <v>40848</v>
      </c>
      <c r="B6" s="1">
        <f t="shared" si="1"/>
        <v>41228</v>
      </c>
      <c r="C6">
        <v>1.5</v>
      </c>
      <c r="D6" s="2">
        <v>0.65</v>
      </c>
      <c r="E6" s="4">
        <f t="shared" si="0"/>
        <v>2.15</v>
      </c>
    </row>
    <row r="7" spans="1:5" x14ac:dyDescent="0.3">
      <c r="A7" s="1">
        <v>41229</v>
      </c>
      <c r="B7" s="1">
        <f t="shared" si="1"/>
        <v>41639</v>
      </c>
      <c r="C7">
        <v>1.5</v>
      </c>
      <c r="D7" s="2">
        <v>0.8</v>
      </c>
      <c r="E7" s="4">
        <f t="shared" si="0"/>
        <v>2.2999999999999998</v>
      </c>
    </row>
    <row r="8" spans="1:5" x14ac:dyDescent="0.3">
      <c r="A8" s="1">
        <v>41640</v>
      </c>
      <c r="B8" s="1">
        <f t="shared" si="1"/>
        <v>41851</v>
      </c>
      <c r="C8">
        <v>1.5</v>
      </c>
      <c r="D8" s="2">
        <v>1</v>
      </c>
      <c r="E8" s="4">
        <f t="shared" si="0"/>
        <v>2.5</v>
      </c>
    </row>
    <row r="9" spans="1:5" x14ac:dyDescent="0.3">
      <c r="A9" s="1">
        <v>41852</v>
      </c>
      <c r="B9" s="1">
        <f t="shared" si="1"/>
        <v>42035</v>
      </c>
      <c r="C9">
        <v>1.5</v>
      </c>
      <c r="D9" s="2">
        <v>1.4</v>
      </c>
      <c r="E9" s="4">
        <f t="shared" si="0"/>
        <v>2.9</v>
      </c>
    </row>
    <row r="10" spans="1:5" x14ac:dyDescent="0.3">
      <c r="A10" s="1">
        <v>42036</v>
      </c>
      <c r="B10" s="1">
        <f t="shared" si="1"/>
        <v>42855</v>
      </c>
      <c r="C10">
        <v>1.5</v>
      </c>
      <c r="D10" s="2">
        <v>2</v>
      </c>
      <c r="E10" s="4">
        <f t="shared" si="0"/>
        <v>3.5</v>
      </c>
    </row>
    <row r="11" spans="1:5" x14ac:dyDescent="0.3">
      <c r="A11" s="1">
        <v>42856</v>
      </c>
      <c r="B11" s="1">
        <f t="shared" si="1"/>
        <v>43100</v>
      </c>
      <c r="C11">
        <v>1.5</v>
      </c>
      <c r="D11" s="2">
        <f>ROUND(Prishistorik!C19*Prishistorik!H19,2)</f>
        <v>2.1</v>
      </c>
      <c r="E11" s="4">
        <f t="shared" si="0"/>
        <v>3.6</v>
      </c>
    </row>
    <row r="12" spans="1:5" x14ac:dyDescent="0.3">
      <c r="A12" s="1">
        <v>43101</v>
      </c>
      <c r="B12" s="1">
        <f t="shared" si="1"/>
        <v>43465</v>
      </c>
      <c r="C12">
        <v>1.5</v>
      </c>
      <c r="D12" s="2">
        <f>ROUND(Prishistorik!C20*Prishistorik!H20,2)</f>
        <v>2.08</v>
      </c>
      <c r="E12" s="4">
        <f t="shared" si="0"/>
        <v>3.58</v>
      </c>
    </row>
    <row r="13" spans="1:5" x14ac:dyDescent="0.3">
      <c r="A13" s="1">
        <v>43466</v>
      </c>
      <c r="B13" s="1">
        <f t="shared" si="1"/>
        <v>43830</v>
      </c>
      <c r="C13">
        <v>1.5</v>
      </c>
      <c r="D13" s="2">
        <f>ROUND(Prishistorik!C22*Prishistorik!H22,2)</f>
        <v>2.7</v>
      </c>
      <c r="E13" s="4">
        <f t="shared" si="0"/>
        <v>4.2</v>
      </c>
    </row>
    <row r="14" spans="1:5" x14ac:dyDescent="0.3">
      <c r="A14" s="1">
        <v>43831</v>
      </c>
      <c r="B14" s="1">
        <f t="shared" si="1"/>
        <v>44196</v>
      </c>
      <c r="C14">
        <v>1.5</v>
      </c>
      <c r="D14" s="2">
        <f>ROUND(Prishistorik!C24*Prishistorik!H24,2)</f>
        <v>3.78</v>
      </c>
      <c r="E14" s="4">
        <f t="shared" si="0"/>
        <v>5.2799999999999994</v>
      </c>
    </row>
    <row r="15" spans="1:5" x14ac:dyDescent="0.3">
      <c r="A15" s="1">
        <v>44197</v>
      </c>
      <c r="B15" s="1">
        <f t="shared" si="1"/>
        <v>44500</v>
      </c>
      <c r="C15">
        <v>1.5</v>
      </c>
      <c r="D15" s="2">
        <f>ROUND(Prishistorik!C26*Prishistorik!H26,2)</f>
        <v>4.84</v>
      </c>
      <c r="E15" s="4">
        <f t="shared" ref="E15:E17" si="3">D15+C15</f>
        <v>6.34</v>
      </c>
    </row>
    <row r="16" spans="1:5" x14ac:dyDescent="0.3">
      <c r="A16" s="1">
        <v>44501</v>
      </c>
      <c r="B16" s="1">
        <f t="shared" si="1"/>
        <v>44561</v>
      </c>
      <c r="C16">
        <f>ROUND(Prishistorik!D27*Prishistorik!H26,2)</f>
        <v>11.85</v>
      </c>
      <c r="D16" s="2">
        <f>ROUND(Prishistorik!C27*Prishistorik!H26,2)</f>
        <v>8.76</v>
      </c>
      <c r="E16" s="4">
        <f t="shared" si="3"/>
        <v>20.61</v>
      </c>
    </row>
    <row r="17" spans="1:5" x14ac:dyDescent="0.3">
      <c r="A17" s="1">
        <v>44562</v>
      </c>
      <c r="B17" s="1">
        <f t="shared" si="1"/>
        <v>44926</v>
      </c>
      <c r="C17">
        <f>ROUND(Prishistorik!D27*Prishistorik!H29,2)</f>
        <v>12.08</v>
      </c>
      <c r="D17" s="2">
        <f>ROUND(Prishistorik!B27*Prishistorik!H29,2)</f>
        <v>8.93</v>
      </c>
      <c r="E17" s="4">
        <f t="shared" si="3"/>
        <v>21.009999999999998</v>
      </c>
    </row>
    <row r="18" spans="1:5" x14ac:dyDescent="0.3">
      <c r="A18" s="1">
        <v>44927</v>
      </c>
      <c r="B18" s="1">
        <f t="shared" si="1"/>
        <v>45291</v>
      </c>
      <c r="C18">
        <f>ROUND(Prishistorik!D27*Prishistorik!H31,2)</f>
        <v>12.77</v>
      </c>
      <c r="D18" s="2">
        <f>ROUND(Prishistorik!B31*Prishistorik!H31,2)</f>
        <v>13.32</v>
      </c>
      <c r="E18" s="4">
        <f t="shared" ref="E18:E19" si="4">D18+C18</f>
        <v>26.09</v>
      </c>
    </row>
    <row r="19" spans="1:5" x14ac:dyDescent="0.3">
      <c r="A19" s="1">
        <v>45292</v>
      </c>
      <c r="C19">
        <f>ROUND(Prishistorik!D27*Prishistorik!H33,2)</f>
        <v>13</v>
      </c>
      <c r="D19" s="2">
        <f>ROUND(Prishistorik!B33*Prishistorik!H33,2)</f>
        <v>18.079999999999998</v>
      </c>
      <c r="E19" s="4">
        <f t="shared" si="4"/>
        <v>31.08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2" zoomScale="130" zoomScaleNormal="130" workbookViewId="0">
      <selection activeCell="C33" sqref="C33"/>
    </sheetView>
  </sheetViews>
  <sheetFormatPr defaultRowHeight="14.4" x14ac:dyDescent="0.3"/>
  <cols>
    <col min="1" max="1" width="18.6640625" style="1" bestFit="1" customWidth="1"/>
    <col min="2" max="2" width="24.44140625" customWidth="1"/>
    <col min="3" max="3" width="23.88671875" customWidth="1"/>
    <col min="4" max="4" width="40.44140625" customWidth="1"/>
    <col min="5" max="5" width="19.88671875" customWidth="1"/>
    <col min="7" max="7" width="20.6640625" bestFit="1" customWidth="1"/>
    <col min="8" max="8" width="22.88671875" bestFit="1" customWidth="1"/>
  </cols>
  <sheetData>
    <row r="1" spans="1:7" x14ac:dyDescent="0.3">
      <c r="A1" s="1" t="s">
        <v>9</v>
      </c>
      <c r="B1" t="s">
        <v>10</v>
      </c>
    </row>
    <row r="2" spans="1:7" x14ac:dyDescent="0.3">
      <c r="A2" s="1" t="s">
        <v>11</v>
      </c>
      <c r="B2" t="s">
        <v>12</v>
      </c>
      <c r="C2" t="s">
        <v>13</v>
      </c>
      <c r="D2" t="s">
        <v>14</v>
      </c>
      <c r="E2" t="s">
        <v>15</v>
      </c>
    </row>
    <row r="3" spans="1:7" x14ac:dyDescent="0.3">
      <c r="A3" s="1">
        <v>39387</v>
      </c>
      <c r="B3">
        <v>0.65</v>
      </c>
      <c r="C3">
        <v>0.65</v>
      </c>
      <c r="D3">
        <v>1</v>
      </c>
      <c r="E3">
        <v>8</v>
      </c>
    </row>
    <row r="4" spans="1:7" x14ac:dyDescent="0.3">
      <c r="A4" s="1">
        <v>39753</v>
      </c>
      <c r="E4">
        <v>4</v>
      </c>
    </row>
    <row r="5" spans="1:7" x14ac:dyDescent="0.3">
      <c r="A5" s="1">
        <v>39814</v>
      </c>
      <c r="B5">
        <v>0.9</v>
      </c>
      <c r="C5">
        <v>0.45</v>
      </c>
    </row>
    <row r="6" spans="1:7" x14ac:dyDescent="0.3">
      <c r="A6" s="1">
        <v>40118</v>
      </c>
      <c r="B6">
        <v>1</v>
      </c>
      <c r="C6">
        <v>0.5</v>
      </c>
      <c r="E6">
        <v>3.75</v>
      </c>
    </row>
    <row r="7" spans="1:7" x14ac:dyDescent="0.3">
      <c r="A7" s="1">
        <v>40483</v>
      </c>
      <c r="E7">
        <v>4.25</v>
      </c>
      <c r="G7" s="1"/>
    </row>
    <row r="8" spans="1:7" x14ac:dyDescent="0.3">
      <c r="A8" s="1">
        <v>40634</v>
      </c>
      <c r="B8">
        <v>1.1000000000000001</v>
      </c>
      <c r="C8">
        <v>0.55000000000000004</v>
      </c>
      <c r="G8" s="1"/>
    </row>
    <row r="9" spans="1:7" x14ac:dyDescent="0.3">
      <c r="A9" s="1">
        <v>40848</v>
      </c>
      <c r="B9">
        <v>1.3</v>
      </c>
      <c r="C9">
        <v>0.65</v>
      </c>
      <c r="E9">
        <v>6</v>
      </c>
      <c r="G9" s="1"/>
    </row>
    <row r="10" spans="1:7" x14ac:dyDescent="0.3">
      <c r="A10" s="1">
        <v>41229</v>
      </c>
      <c r="B10">
        <v>1.6</v>
      </c>
      <c r="C10">
        <v>0.8</v>
      </c>
      <c r="D10">
        <v>2.5</v>
      </c>
      <c r="E10">
        <v>9.25</v>
      </c>
      <c r="G10" s="1"/>
    </row>
    <row r="11" spans="1:7" x14ac:dyDescent="0.3">
      <c r="A11" s="1">
        <v>41594</v>
      </c>
      <c r="E11">
        <v>6.75</v>
      </c>
    </row>
    <row r="12" spans="1:7" x14ac:dyDescent="0.3">
      <c r="A12" s="1">
        <v>41640</v>
      </c>
      <c r="B12">
        <v>2</v>
      </c>
      <c r="C12">
        <v>1</v>
      </c>
      <c r="D12">
        <v>4.5</v>
      </c>
    </row>
    <row r="13" spans="1:7" x14ac:dyDescent="0.3">
      <c r="A13" s="1">
        <v>41852</v>
      </c>
      <c r="B13">
        <v>2.8</v>
      </c>
      <c r="C13">
        <v>1.4</v>
      </c>
      <c r="E13">
        <v>5.5</v>
      </c>
    </row>
    <row r="14" spans="1:7" x14ac:dyDescent="0.3">
      <c r="A14" s="1">
        <v>42036</v>
      </c>
      <c r="B14">
        <v>4</v>
      </c>
      <c r="C14">
        <v>2</v>
      </c>
    </row>
    <row r="15" spans="1:7" x14ac:dyDescent="0.3">
      <c r="A15" s="1">
        <v>42324</v>
      </c>
      <c r="E15">
        <v>4</v>
      </c>
    </row>
    <row r="17" spans="1:8" x14ac:dyDescent="0.3">
      <c r="A17" s="1" t="s">
        <v>16</v>
      </c>
      <c r="B17" t="s">
        <v>17</v>
      </c>
      <c r="G17" s="1"/>
    </row>
    <row r="18" spans="1:8" x14ac:dyDescent="0.3">
      <c r="A18" s="1" t="s">
        <v>11</v>
      </c>
      <c r="B18" t="s">
        <v>12</v>
      </c>
      <c r="C18" t="s">
        <v>13</v>
      </c>
      <c r="D18" t="s">
        <v>18</v>
      </c>
      <c r="E18" t="s">
        <v>15</v>
      </c>
      <c r="G18" s="9" t="s">
        <v>19</v>
      </c>
      <c r="H18" s="10" t="s">
        <v>20</v>
      </c>
    </row>
    <row r="19" spans="1:8" x14ac:dyDescent="0.3">
      <c r="A19" s="1">
        <v>42856</v>
      </c>
      <c r="B19">
        <v>0.434</v>
      </c>
      <c r="C19">
        <v>0.217</v>
      </c>
      <c r="D19">
        <v>0.49</v>
      </c>
      <c r="E19">
        <v>0.43</v>
      </c>
      <c r="G19" s="5">
        <v>42856</v>
      </c>
      <c r="H19" s="6">
        <v>9.6999999999999993</v>
      </c>
    </row>
    <row r="20" spans="1:8" x14ac:dyDescent="0.3">
      <c r="A20" s="1">
        <v>43101</v>
      </c>
      <c r="B20">
        <v>0.40400000000000003</v>
      </c>
      <c r="C20">
        <v>0.20200000000000001</v>
      </c>
      <c r="D20">
        <v>0.5</v>
      </c>
      <c r="G20" s="7">
        <v>43101</v>
      </c>
      <c r="H20" s="8">
        <v>10.28</v>
      </c>
    </row>
    <row r="21" spans="1:8" x14ac:dyDescent="0.3">
      <c r="A21" s="1">
        <v>43420</v>
      </c>
      <c r="E21">
        <v>0.35</v>
      </c>
      <c r="G21" s="5">
        <v>43420</v>
      </c>
      <c r="H21" s="6"/>
    </row>
    <row r="22" spans="1:8" x14ac:dyDescent="0.3">
      <c r="A22" s="1">
        <v>43466</v>
      </c>
      <c r="B22">
        <v>0.53</v>
      </c>
      <c r="C22">
        <v>0.26500000000000001</v>
      </c>
      <c r="G22" s="7">
        <v>43466</v>
      </c>
      <c r="H22" s="8">
        <v>10.199999999999999</v>
      </c>
    </row>
    <row r="23" spans="1:8" x14ac:dyDescent="0.3">
      <c r="A23" s="1">
        <v>43785</v>
      </c>
      <c r="E23">
        <v>0.31</v>
      </c>
      <c r="G23" s="5">
        <v>43785</v>
      </c>
    </row>
    <row r="24" spans="1:8" x14ac:dyDescent="0.3">
      <c r="A24" s="1">
        <v>43831</v>
      </c>
      <c r="B24">
        <v>0.72</v>
      </c>
      <c r="C24">
        <v>0.36</v>
      </c>
      <c r="G24" s="1">
        <v>43831</v>
      </c>
      <c r="H24">
        <v>10.5</v>
      </c>
    </row>
    <row r="25" spans="1:8" x14ac:dyDescent="0.3">
      <c r="A25" s="1">
        <v>44151</v>
      </c>
      <c r="E25">
        <v>0.27</v>
      </c>
      <c r="G25" s="5">
        <v>44151</v>
      </c>
    </row>
    <row r="26" spans="1:8" x14ac:dyDescent="0.3">
      <c r="A26" s="1">
        <v>44197</v>
      </c>
      <c r="B26">
        <v>0.94</v>
      </c>
      <c r="C26">
        <v>0.47</v>
      </c>
      <c r="G26" s="1">
        <v>44197</v>
      </c>
      <c r="H26">
        <v>10.3</v>
      </c>
    </row>
    <row r="27" spans="1:8" x14ac:dyDescent="0.3">
      <c r="A27" s="1">
        <v>44501</v>
      </c>
      <c r="B27">
        <v>0.85</v>
      </c>
      <c r="C27">
        <v>0.85</v>
      </c>
      <c r="D27">
        <v>1.1499999999999999</v>
      </c>
      <c r="G27" s="1">
        <v>44501</v>
      </c>
    </row>
    <row r="28" spans="1:8" x14ac:dyDescent="0.3">
      <c r="A28" s="1">
        <v>44516</v>
      </c>
      <c r="E28">
        <v>0.32</v>
      </c>
      <c r="G28" s="1">
        <v>44516</v>
      </c>
    </row>
    <row r="29" spans="1:8" x14ac:dyDescent="0.3">
      <c r="A29" s="1">
        <v>44562</v>
      </c>
      <c r="G29" s="1">
        <v>44562</v>
      </c>
      <c r="H29">
        <v>10.5</v>
      </c>
    </row>
    <row r="30" spans="1:8" x14ac:dyDescent="0.3">
      <c r="A30" s="1">
        <v>44881</v>
      </c>
      <c r="E30">
        <v>0.33</v>
      </c>
      <c r="G30" s="1">
        <v>44881</v>
      </c>
    </row>
    <row r="31" spans="1:8" x14ac:dyDescent="0.3">
      <c r="A31" s="1">
        <v>44927</v>
      </c>
      <c r="B31">
        <v>1.2</v>
      </c>
      <c r="C31">
        <v>1.2</v>
      </c>
      <c r="G31" s="1">
        <v>44927</v>
      </c>
      <c r="H31">
        <v>11.1</v>
      </c>
    </row>
    <row r="32" spans="1:8" x14ac:dyDescent="0.3">
      <c r="A32" s="1">
        <v>45246</v>
      </c>
      <c r="E32">
        <v>0.28999999999999998</v>
      </c>
      <c r="G32" s="1">
        <v>45246</v>
      </c>
    </row>
    <row r="33" spans="1:8" x14ac:dyDescent="0.3">
      <c r="A33" s="1">
        <v>45292</v>
      </c>
      <c r="B33">
        <v>1.6</v>
      </c>
      <c r="C33">
        <v>1.6</v>
      </c>
      <c r="G33" s="1">
        <v>45292</v>
      </c>
      <c r="H33">
        <v>11.3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4cbf7f-a36a-420e-94dc-4ef3eed4f371">
      <Terms xmlns="http://schemas.microsoft.com/office/infopath/2007/PartnerControls"/>
    </lcf76f155ced4ddcb4097134ff3c332f>
    <TaxCatchAll xmlns="ea7d7ae3-4fa6-43cf-9df6-09cdd46be2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90E2B8CB40BF49B505A5C4E5BBC818" ma:contentTypeVersion="15" ma:contentTypeDescription="Skapa ett nytt dokument." ma:contentTypeScope="" ma:versionID="3680d892274464e977f9a10000392872">
  <xsd:schema xmlns:xsd="http://www.w3.org/2001/XMLSchema" xmlns:xs="http://www.w3.org/2001/XMLSchema" xmlns:p="http://schemas.microsoft.com/office/2006/metadata/properties" xmlns:ns2="274cbf7f-a36a-420e-94dc-4ef3eed4f371" xmlns:ns3="ea7d7ae3-4fa6-43cf-9df6-09cdd46be280" targetNamespace="http://schemas.microsoft.com/office/2006/metadata/properties" ma:root="true" ma:fieldsID="8d6cfb201a9c321ce30a32d9d31e1673" ns2:_="" ns3:_="">
    <xsd:import namespace="274cbf7f-a36a-420e-94dc-4ef3eed4f371"/>
    <xsd:import namespace="ea7d7ae3-4fa6-43cf-9df6-09cdd46be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cbf7f-a36a-420e-94dc-4ef3eed4f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61c78a39-2e26-456b-8d83-71bd635e1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7ae3-4fa6-43cf-9df6-09cdd46be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f1b4a1-7566-4ec9-8bc3-bdd846493e38}" ma:internalName="TaxCatchAll" ma:showField="CatchAllData" ma:web="ea7d7ae3-4fa6-43cf-9df6-09cdd46be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225BA-8559-4BFB-BB4E-62822D15E5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05F9C-E6F5-45EA-B01B-5F8484BA7798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a7d7ae3-4fa6-43cf-9df6-09cdd46be280"/>
    <ds:schemaRef ds:uri="274cbf7f-a36a-420e-94dc-4ef3eed4f371"/>
  </ds:schemaRefs>
</ds:datastoreItem>
</file>

<file path=customXml/itemProps3.xml><?xml version="1.0" encoding="utf-8"?>
<ds:datastoreItem xmlns:ds="http://schemas.openxmlformats.org/officeDocument/2006/customXml" ds:itemID="{877730EC-E34B-4F99-B97C-795F96E73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cbf7f-a36a-420e-94dc-4ef3eed4f371"/>
    <ds:schemaRef ds:uri="ea7d7ae3-4fa6-43cf-9df6-09cdd46be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Månadsmätt förbrukning</vt:lpstr>
      <vt:lpstr>Timmätt förbrukning</vt:lpstr>
      <vt:lpstr>Produktion</vt:lpstr>
      <vt:lpstr>Prishistorik</vt:lpstr>
    </vt:vector>
  </TitlesOfParts>
  <Manager/>
  <Company>Dalakraft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Sverker Ericsson</dc:creator>
  <cp:keywords/>
  <dc:description/>
  <cp:lastModifiedBy>Lena Odenholm</cp:lastModifiedBy>
  <cp:revision/>
  <dcterms:created xsi:type="dcterms:W3CDTF">2014-02-20T10:40:17Z</dcterms:created>
  <dcterms:modified xsi:type="dcterms:W3CDTF">2024-02-22T14:20:49Z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0x010100D590E2B8CB40BF49B505A5C4E5BBC818</vt:lpwstr>
  </property>
  <property fmtid="{D5CDD505-2E9C-101B-9397-08002B2CF9AE}" pid="3" name="AuthorIds_UIVersion_4608">
    <vt:lpwstr>20</vt:lpwstr>
  </property>
  <property fmtid="{D5CDD505-2E9C-101B-9397-08002B2CF9AE}" pid="4" name="MediaServiceImageTags">
    <vt:lpwstr/>
  </property>
</Properties>
</file>