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y\Downloads\"/>
    </mc:Choice>
  </mc:AlternateContent>
  <workbookProtection workbookPassword="DB06" lockStructure="1"/>
  <bookViews>
    <workbookView xWindow="0" yWindow="0" windowWidth="28800" windowHeight="13500" tabRatio="905"/>
  </bookViews>
  <sheets>
    <sheet name="Miljövärden" sheetId="11" r:id="rId1"/>
    <sheet name="Faktorer för miljövärden" sheetId="8" r:id="rId2"/>
    <sheet name="Lokala miljövärden" sheetId="7" state="hidden" r:id="rId3"/>
    <sheet name="Total värme" sheetId="6" state="hidden" r:id="rId4"/>
    <sheet name="Hetvatten" sheetId="5" state="hidden" r:id="rId5"/>
    <sheet name="Kraftvärme" sheetId="4" state="hidden" r:id="rId6"/>
    <sheet name="Underlag till diagram" sheetId="10" state="hidden" r:id="rId7"/>
    <sheet name="Företagslista" sheetId="3" state="hidden" r:id="rId8"/>
  </sheets>
  <externalReferences>
    <externalReference r:id="rId9"/>
  </externalReferences>
  <definedNames>
    <definedName name="_xlnm._FilterDatabase" localSheetId="7" hidden="1">Företagslista!$A$1:$D$1</definedName>
    <definedName name="_xlnm._FilterDatabase" localSheetId="4" hidden="1">Hetvatten!$A$4:$BO$443</definedName>
    <definedName name="_xlnm._FilterDatabase" localSheetId="2" hidden="1">'Lokala miljövärden'!$A$4:$U$444</definedName>
    <definedName name="_xlnm._FilterDatabase" localSheetId="3" hidden="1">'Total värme'!$A$1:$BN$439</definedName>
    <definedName name="CO2Avall_restgas">'[1]Faktorer för miljövärden'!$C$10</definedName>
    <definedName name="CO2Avfall">'[1]Faktorer för miljövärden'!$C$9</definedName>
    <definedName name="co2bioolja">'[1]Faktorer för miljövärden'!$C$15</definedName>
    <definedName name="co2el">'[1]Faktorer för miljövärden'!$C$20</definedName>
    <definedName name="CO2EO1">'[1]Faktorer för miljövärden'!$C$3</definedName>
    <definedName name="CO2EO2">'[1]Faktorer för miljövärden'!$C$4</definedName>
    <definedName name="CO2EO3_5">'[1]Faktorer för miljövärden'!$C$5</definedName>
    <definedName name="CO2Köpt_hetvatten">'[1]Faktorer för miljövärden'!$C$21</definedName>
    <definedName name="CO2Naturgas">'[1]Faktorer för miljövärden'!$C$6</definedName>
    <definedName name="CO2Pellets_briketter_pulver">'[1]Faktorer för miljövärden'!$C$14</definedName>
    <definedName name="CO2Primära_träbränslen">'[1]Faktorer för miljövärden'!$C$11</definedName>
    <definedName name="CO2RT_flis">'[1]Faktorer för miljövärden'!$C$13</definedName>
    <definedName name="CO2Sekundära_träbränslen">'[1]Faktorer för miljövärden'!$C$12</definedName>
    <definedName name="CO2stenkol">'[1]Faktorer för miljövärden'!$C$2</definedName>
    <definedName name="CO2Tallbeckolja">'[1]Faktorer för miljövärden'!$C$16</definedName>
    <definedName name="CO2torv">'[1]Faktorer för miljövärden'!$C$18</definedName>
    <definedName name="CO2vp">'[1]Faktorer för miljövärden'!$C$19</definedName>
    <definedName name="CO2Övrigt_fossilt">'[1]Faktorer för miljövärden'!$C$7</definedName>
    <definedName name="Fossil_el">'[1]Faktorer för miljövärden'!$E$20</definedName>
    <definedName name="Företagslista">Företagslista!#REF!</definedName>
    <definedName name="LCAAvfall">'[1]Faktorer för miljövärden'!$D$9</definedName>
    <definedName name="LCAAvfalls_restgas">'[1]Faktorer för miljövärden'!$D$10</definedName>
    <definedName name="LCABioolja">'[1]Faktorer för miljövärden'!$D$15</definedName>
    <definedName name="lcael">'[1]Faktorer för miljövärden'!$D$20</definedName>
    <definedName name="LCAEO1">'[1]Faktorer för miljövärden'!$D$3</definedName>
    <definedName name="LCAEO2">'[1]Faktorer för miljövärden'!$D$4</definedName>
    <definedName name="LCAEO3_5">'[1]Faktorer för miljövärden'!$D$5</definedName>
    <definedName name="LCAKöpt_hetvatten">'[1]Faktorer för miljövärden'!$D$21</definedName>
    <definedName name="LCANaturgas">'[1]Faktorer för miljövärden'!$D$6</definedName>
    <definedName name="LCApellets_briketter_träpulver">'[1]Faktorer för miljövärden'!$D$14</definedName>
    <definedName name="LCAPrimära_träbränslen">'[1]Faktorer för miljövärden'!$D$11</definedName>
    <definedName name="LCART_flis">'[1]Faktorer för miljövärden'!$D$13</definedName>
    <definedName name="LCASekundära_träbränslen">'[1]Faktorer för miljövärden'!$D$12</definedName>
    <definedName name="LCAStenkol">'[1]Faktorer för miljövärden'!$D$2</definedName>
    <definedName name="LCATallbeckolja">'[1]Faktorer för miljövärden'!$D$16</definedName>
    <definedName name="LCATorv_torvbriketter">'[1]Faktorer för miljövärden'!$D$18</definedName>
    <definedName name="LCAVP">'[1]Faktorer för miljövärden'!$D$19</definedName>
    <definedName name="LCAÖvrigtfossilt">'[1]Faktorer för miljövärden'!$D$7</definedName>
    <definedName name="NY_NÄTLISTA">Företagslista!$A$1:$A$325</definedName>
    <definedName name="Nät_2009">Företagslista!#REF!</definedName>
    <definedName name="Nätlista">Företagslista!$A:$A</definedName>
    <definedName name="Nätnamn">Företagslista!#REF!</definedName>
    <definedName name="pfAvfall1">'[1]Faktorer för miljövärden'!$B$9</definedName>
    <definedName name="pfAvfalls__och_restgas">'[1]Faktorer för miljövärden'!$B$10</definedName>
    <definedName name="pfbioolja">'[1]Faktorer för miljövärden'!$B$15</definedName>
    <definedName name="pfbriketter">'[1]Faktorer för miljövärden'!$B$14</definedName>
    <definedName name="pfel">'[1]Faktorer för miljövärden'!$B$20</definedName>
    <definedName name="pfEO1">'[1]Faktorer för miljövärden'!$B$3</definedName>
    <definedName name="pfEO2">'[1]Faktorer för miljövärden'!$B$4</definedName>
    <definedName name="pfEO3_5">'[1]Faktorer för miljövärden'!$B$5</definedName>
    <definedName name="pfkol">'[1]Faktorer för miljövärden'!$B$2</definedName>
    <definedName name="pfköpt_hetvatten">'[1]Faktorer för miljövärden'!$B$21</definedName>
    <definedName name="pfnaturgas">'[1]Faktorer för miljövärden'!$B$6</definedName>
    <definedName name="pfprimära_träbränslen">'[1]Faktorer för miljövärden'!$B$11</definedName>
    <definedName name="pfrt_flis">'[1]Faktorer för miljövärden'!$B$13</definedName>
    <definedName name="pfsekundäraträbränslen">'[1]Faktorer för miljövärden'!$B$12</definedName>
    <definedName name="pftallbeckolja">'[1]Faktorer för miljövärden'!$B$16</definedName>
    <definedName name="pftorv">'[1]Faktorer för miljövärden'!$B$18</definedName>
    <definedName name="pfvp">'[1]Faktorer för miljövärden'!$B$19</definedName>
    <definedName name="pfövrigtfossilt">'[1]Faktorer för miljövärden'!$B$7</definedName>
  </definedNames>
  <calcPr calcId="171027" fullCalcOnLoad="1"/>
</workbook>
</file>

<file path=xl/calcChain.xml><?xml version="1.0" encoding="utf-8"?>
<calcChain xmlns="http://schemas.openxmlformats.org/spreadsheetml/2006/main">
  <c r="B6" i="10" l="1"/>
  <c r="Y7" i="10"/>
  <c r="V11" i="10"/>
  <c r="AA7" i="10"/>
  <c r="AD7" i="10"/>
  <c r="S11" i="10"/>
  <c r="AC7" i="10"/>
  <c r="T11" i="10"/>
  <c r="C7" i="10"/>
  <c r="C11" i="10"/>
  <c r="D7" i="10"/>
  <c r="D11" i="10"/>
  <c r="E7" i="10"/>
  <c r="E11" i="10"/>
  <c r="F7" i="10"/>
  <c r="F11" i="10"/>
  <c r="G7" i="10"/>
  <c r="G11" i="10"/>
  <c r="H7" i="10"/>
  <c r="H11" i="10"/>
  <c r="I7" i="10"/>
  <c r="I11" i="10"/>
  <c r="J7" i="10"/>
  <c r="J11" i="10"/>
  <c r="K7" i="10"/>
  <c r="K11" i="10"/>
  <c r="L7" i="10"/>
  <c r="M7" i="10"/>
  <c r="N7" i="10"/>
  <c r="O7" i="10"/>
  <c r="L11" i="10" s="1"/>
  <c r="L12" i="10" s="1"/>
  <c r="M44" i="11" s="1"/>
  <c r="P7" i="10"/>
  <c r="W7" i="10"/>
  <c r="U7" i="10"/>
  <c r="M11" i="10"/>
  <c r="Q7" i="10"/>
  <c r="N11" i="10"/>
  <c r="R7" i="10"/>
  <c r="O11" i="10"/>
  <c r="S7" i="10"/>
  <c r="T7" i="10"/>
  <c r="V7" i="10"/>
  <c r="P11" i="10"/>
  <c r="P12" i="10" s="1"/>
  <c r="M48" i="11" s="1"/>
  <c r="X7" i="10"/>
  <c r="Q11" i="10"/>
  <c r="Z7" i="10"/>
  <c r="R11" i="10" s="1"/>
  <c r="R12" i="10" s="1"/>
  <c r="M50" i="11" s="1"/>
  <c r="AB7" i="10"/>
  <c r="U11" i="10"/>
  <c r="W11" i="10"/>
  <c r="T12" i="10" s="1"/>
  <c r="M53" i="11" s="1"/>
  <c r="S12" i="10"/>
  <c r="M52" i="11"/>
  <c r="X438" i="7"/>
  <c r="X408" i="7"/>
  <c r="X405" i="7"/>
  <c r="X404" i="7"/>
  <c r="X403" i="7"/>
  <c r="X392" i="7"/>
  <c r="X386" i="7"/>
  <c r="X382" i="7"/>
  <c r="X353" i="7"/>
  <c r="X332" i="7"/>
  <c r="X306" i="7"/>
  <c r="X301" i="7"/>
  <c r="X294" i="7"/>
  <c r="X276" i="7"/>
  <c r="X269" i="7"/>
  <c r="X262" i="7"/>
  <c r="X259" i="7"/>
  <c r="X257" i="7"/>
  <c r="X242" i="7"/>
  <c r="X240" i="7"/>
  <c r="X231" i="7"/>
  <c r="E7" i="11"/>
  <c r="Z9" i="10"/>
  <c r="Y9" i="10"/>
  <c r="H20" i="11"/>
  <c r="G31" i="11"/>
  <c r="I31" i="11"/>
  <c r="H31" i="11"/>
  <c r="H25" i="11"/>
  <c r="G32" i="11"/>
  <c r="U12" i="10"/>
  <c r="M54" i="11"/>
  <c r="V12" i="10"/>
  <c r="M51" i="11"/>
  <c r="Q12" i="10"/>
  <c r="M49" i="11"/>
  <c r="O12" i="10"/>
  <c r="M47" i="11"/>
  <c r="M12" i="10"/>
  <c r="M45" i="11"/>
  <c r="K12" i="10"/>
  <c r="M43" i="11"/>
  <c r="I12" i="10"/>
  <c r="M41" i="11"/>
  <c r="G12" i="10"/>
  <c r="M39" i="11"/>
  <c r="E12" i="10"/>
  <c r="M37" i="11"/>
  <c r="C12" i="10"/>
  <c r="M35" i="11"/>
  <c r="H29" i="11"/>
  <c r="H28" i="11"/>
  <c r="H27" i="11"/>
  <c r="H23" i="11"/>
  <c r="H22" i="11"/>
  <c r="H19" i="11"/>
  <c r="H17" i="11"/>
  <c r="G14" i="11"/>
  <c r="J11" i="11"/>
  <c r="G11" i="11"/>
  <c r="E11" i="11"/>
  <c r="D12" i="10" l="1"/>
  <c r="M36" i="11" s="1"/>
  <c r="F12" i="10"/>
  <c r="M38" i="11" s="1"/>
  <c r="H12" i="10"/>
  <c r="M40" i="11" s="1"/>
  <c r="J12" i="10"/>
  <c r="M42" i="11" s="1"/>
  <c r="N12" i="10"/>
  <c r="M46" i="11" s="1"/>
</calcChain>
</file>

<file path=xl/comments1.xml><?xml version="1.0" encoding="utf-8"?>
<comments xmlns="http://schemas.openxmlformats.org/spreadsheetml/2006/main">
  <authors>
    <author>xpfvadmin</author>
  </authors>
  <commentList>
    <comment ref="B325" authorId="0" shapeId="0">
      <text>
        <r>
          <rPr>
            <b/>
            <sz val="9"/>
            <color indexed="81"/>
            <rFont val="Tahoma"/>
            <charset val="1"/>
          </rPr>
          <t>xpfvadmin:</t>
        </r>
        <r>
          <rPr>
            <sz val="9"/>
            <color indexed="81"/>
            <rFont val="Tahoma"/>
            <charset val="1"/>
          </rPr>
          <t xml:space="preserve">
Sundbyberg-Solna</t>
        </r>
      </text>
    </comment>
  </commentList>
</comments>
</file>

<file path=xl/comments2.xml><?xml version="1.0" encoding="utf-8"?>
<comments xmlns="http://schemas.openxmlformats.org/spreadsheetml/2006/main">
  <authors>
    <author>xpfvadmin</author>
  </authors>
  <commentList>
    <comment ref="B99" authorId="0" shapeId="0">
      <text>
        <r>
          <rPr>
            <b/>
            <sz val="9"/>
            <color indexed="81"/>
            <rFont val="Tahoma"/>
            <charset val="1"/>
          </rPr>
          <t>xpfvadmin:</t>
        </r>
        <r>
          <rPr>
            <sz val="9"/>
            <color indexed="81"/>
            <rFont val="Tahoma"/>
            <charset val="1"/>
          </rPr>
          <t xml:space="preserve">
Göteborg Partille</t>
        </r>
      </text>
    </comment>
    <comment ref="B202" authorId="0" shapeId="0">
      <text>
        <r>
          <rPr>
            <b/>
            <sz val="9"/>
            <color indexed="81"/>
            <rFont val="Tahoma"/>
            <charset val="1"/>
          </rPr>
          <t>xpfvadmin:</t>
        </r>
        <r>
          <rPr>
            <sz val="9"/>
            <color indexed="81"/>
            <rFont val="Tahoma"/>
            <charset val="1"/>
          </rPr>
          <t xml:space="preserve">
Linköping
</t>
        </r>
      </text>
    </comment>
    <comment ref="B325" authorId="0" shapeId="0">
      <text>
        <r>
          <rPr>
            <b/>
            <sz val="9"/>
            <color indexed="81"/>
            <rFont val="Tahoma"/>
            <charset val="1"/>
          </rPr>
          <t>xpfvadmin:</t>
        </r>
        <r>
          <rPr>
            <sz val="9"/>
            <color indexed="81"/>
            <rFont val="Tahoma"/>
            <charset val="1"/>
          </rPr>
          <t xml:space="preserve">
Sundbyberg-Solna</t>
        </r>
      </text>
    </comment>
  </commentList>
</comments>
</file>

<file path=xl/sharedStrings.xml><?xml version="1.0" encoding="utf-8"?>
<sst xmlns="http://schemas.openxmlformats.org/spreadsheetml/2006/main" count="5544" uniqueCount="938">
  <si>
    <t>GWh</t>
  </si>
  <si>
    <t>Borlänge</t>
  </si>
  <si>
    <t>Värmepumpar, värmeproduktion</t>
  </si>
  <si>
    <t>Elförbrukning i elpannor</t>
  </si>
  <si>
    <t>Spillvärme</t>
  </si>
  <si>
    <t>Hälpel</t>
  </si>
  <si>
    <t>Köpt hetvatten</t>
  </si>
  <si>
    <t>Elproduktion i kraftvärmeverk i kombinerad drift</t>
  </si>
  <si>
    <t>elproduktion i kondens drift</t>
  </si>
  <si>
    <t xml:space="preserve"> Grot </t>
  </si>
  <si>
    <t xml:space="preserve">Naturgas </t>
  </si>
  <si>
    <t xml:space="preserve"> Torv och torvbriketter </t>
  </si>
  <si>
    <t xml:space="preserve"> RT-flis </t>
  </si>
  <si>
    <t>Bioolja</t>
  </si>
  <si>
    <t xml:space="preserve"> Övrigt förädlat biobränsle </t>
  </si>
  <si>
    <t>Fossila bränslen</t>
  </si>
  <si>
    <t xml:space="preserve">Avfall </t>
  </si>
  <si>
    <t>RT-flis</t>
  </si>
  <si>
    <t>Sekundära träbränslen</t>
  </si>
  <si>
    <t>Avfalls- och restgas</t>
  </si>
  <si>
    <t>Tallbeckolja</t>
  </si>
  <si>
    <t>Pellets och briketter</t>
  </si>
  <si>
    <t>Primära träbränslen</t>
  </si>
  <si>
    <t>Sekundära träbränseln</t>
  </si>
  <si>
    <t>Torv- och torvbriketter</t>
  </si>
  <si>
    <t>Värme från värmepump - el till värmepump</t>
  </si>
  <si>
    <t>El</t>
  </si>
  <si>
    <t>EL</t>
  </si>
  <si>
    <t>EO1</t>
  </si>
  <si>
    <t xml:space="preserve">Stenkol </t>
  </si>
  <si>
    <t xml:space="preserve">EO3-5 </t>
  </si>
  <si>
    <t xml:space="preserve"> Eldningsolja 2, inkl WRD, </t>
  </si>
  <si>
    <t xml:space="preserve">Övrigt fossilt </t>
  </si>
  <si>
    <t xml:space="preserve"> Bark  </t>
  </si>
  <si>
    <t xml:space="preserve">Spån </t>
  </si>
  <si>
    <t xml:space="preserve"> Träpellets  </t>
  </si>
  <si>
    <t xml:space="preserve"> Stamveds-flis </t>
  </si>
  <si>
    <t xml:space="preserve"> Trä-briketter  </t>
  </si>
  <si>
    <t xml:space="preserve">Övrigt oförädlat biobränsle </t>
  </si>
  <si>
    <t>Värme-pumpar, elförbrukning</t>
  </si>
  <si>
    <t xml:space="preserve"> Trä-pulver  </t>
  </si>
  <si>
    <t>Tallbeck-olja</t>
  </si>
  <si>
    <t xml:space="preserve">Åker-grödor  </t>
  </si>
  <si>
    <t xml:space="preserve">Deponigas/rötgas/avfallsgas </t>
  </si>
  <si>
    <t>Levererad värme</t>
  </si>
  <si>
    <t xml:space="preserve">Tillförd energi till hetvattenproduktion </t>
  </si>
  <si>
    <t>Köpt hetvatten från annat fjärrvärmeföretag</t>
  </si>
  <si>
    <t>Elpro-duktion, kom-binerad drift</t>
  </si>
  <si>
    <t>Elpro-duktion, kondens drift</t>
  </si>
  <si>
    <t xml:space="preserve">Total värme- pro-duktion </t>
  </si>
  <si>
    <t>Nät</t>
  </si>
  <si>
    <t>Företag</t>
  </si>
  <si>
    <t>varav el (hjälpel, vp, elpannor)</t>
  </si>
  <si>
    <t>Andel fossilt</t>
  </si>
  <si>
    <t>Alfta</t>
  </si>
  <si>
    <t>Emmaboda  Energi AB</t>
  </si>
  <si>
    <t>Algustboda</t>
  </si>
  <si>
    <t>Alingsås</t>
  </si>
  <si>
    <t>Alvesta Energi AB</t>
  </si>
  <si>
    <t>Västervik Miljö &amp; Energi AB</t>
  </si>
  <si>
    <t>Nässjö Affärsverk AB</t>
  </si>
  <si>
    <t>Anneberg</t>
  </si>
  <si>
    <t>Arboga</t>
  </si>
  <si>
    <t>Bollnäs Energi AB</t>
  </si>
  <si>
    <t>Arbrå</t>
  </si>
  <si>
    <t>Arvidsjaur</t>
  </si>
  <si>
    <t>Arvika</t>
  </si>
  <si>
    <t>Vattenfall AB</t>
  </si>
  <si>
    <t>Askersund</t>
  </si>
  <si>
    <t>Marks Värme AB</t>
  </si>
  <si>
    <t>Avesta</t>
  </si>
  <si>
    <t>Jönköping Energi AB</t>
  </si>
  <si>
    <t>Bankeryd</t>
  </si>
  <si>
    <t>E.ON Syd</t>
  </si>
  <si>
    <t>Bara</t>
  </si>
  <si>
    <t>Bengtsfors</t>
  </si>
  <si>
    <t>Bionär AB</t>
  </si>
  <si>
    <t>Bergby</t>
  </si>
  <si>
    <t>Umeå Energi AB</t>
  </si>
  <si>
    <t>Bjurholm</t>
  </si>
  <si>
    <t>Falu Energi &amp; Vatten AB</t>
  </si>
  <si>
    <t>Bjursås</t>
  </si>
  <si>
    <t>Neova AB</t>
  </si>
  <si>
    <t>Bjuv</t>
  </si>
  <si>
    <t>Lantmännen Agrovärme AB</t>
  </si>
  <si>
    <t>Bjärnum</t>
  </si>
  <si>
    <t>Övik Energi AB</t>
  </si>
  <si>
    <t>Bjästa</t>
  </si>
  <si>
    <t>Bodafors</t>
  </si>
  <si>
    <t>Skellefteå Kraft AB</t>
  </si>
  <si>
    <t>Boliden</t>
  </si>
  <si>
    <t>Bollnäs</t>
  </si>
  <si>
    <t>E.ON Nord</t>
  </si>
  <si>
    <t>Bollstabruk</t>
  </si>
  <si>
    <t>Tekniska Verken i Linköping AB</t>
  </si>
  <si>
    <t>Borensberg</t>
  </si>
  <si>
    <t>Borgholm Energi AB</t>
  </si>
  <si>
    <t>Borgholm</t>
  </si>
  <si>
    <t>Borlänge Energi AB</t>
  </si>
  <si>
    <t>Borås Energi och Miljö AB</t>
  </si>
  <si>
    <t>Borås</t>
  </si>
  <si>
    <t>Boxholm</t>
  </si>
  <si>
    <t>Växjö Energi AB</t>
  </si>
  <si>
    <t>Braås</t>
  </si>
  <si>
    <t>Bredbyn</t>
  </si>
  <si>
    <t>Bro</t>
  </si>
  <si>
    <t>Broakulla</t>
  </si>
  <si>
    <t>Broby</t>
  </si>
  <si>
    <t>Bromölla</t>
  </si>
  <si>
    <t>Bräckekommun</t>
  </si>
  <si>
    <t>Bräcke</t>
  </si>
  <si>
    <t>Ronneby Miljö och Teknik AB</t>
  </si>
  <si>
    <t>Bräkne-Hoby</t>
  </si>
  <si>
    <t>Bureå</t>
  </si>
  <si>
    <t>Burträsk</t>
  </si>
  <si>
    <t>Byske</t>
  </si>
  <si>
    <t>Bålsta</t>
  </si>
  <si>
    <t>Bällstaberg</t>
  </si>
  <si>
    <t>Coop</t>
  </si>
  <si>
    <t>Degerfors Energi AB</t>
  </si>
  <si>
    <t>Degerfors</t>
  </si>
  <si>
    <t>Delsbo</t>
  </si>
  <si>
    <t>Dorotea</t>
  </si>
  <si>
    <t>Drefviken</t>
  </si>
  <si>
    <t>Ed</t>
  </si>
  <si>
    <t>Eda</t>
  </si>
  <si>
    <t>Edsbyn</t>
  </si>
  <si>
    <t>Vetlanda Energi &amp;Teknik AB</t>
  </si>
  <si>
    <t>Ekenäs sjön</t>
  </si>
  <si>
    <t>Eksjö Energi AB</t>
  </si>
  <si>
    <t>Eksjö</t>
  </si>
  <si>
    <t>Emmaboda</t>
  </si>
  <si>
    <t>Enköping</t>
  </si>
  <si>
    <t>Eskilstuna Energi &amp; Miljö AB</t>
  </si>
  <si>
    <t>Eskilstuna-Torshälla</t>
  </si>
  <si>
    <t>Lunds Energikoncern AB (publ)</t>
  </si>
  <si>
    <t>Västerbergslagens Energi AB</t>
  </si>
  <si>
    <t>Fagersta</t>
  </si>
  <si>
    <t>Falkenberg Energi AB</t>
  </si>
  <si>
    <t>Falkenberg</t>
  </si>
  <si>
    <t>Falbygdens Energi AB</t>
  </si>
  <si>
    <t>Falköping</t>
  </si>
  <si>
    <t>Falun</t>
  </si>
  <si>
    <t>Rindi Energi AB</t>
  </si>
  <si>
    <t>Filipstad</t>
  </si>
  <si>
    <t>Finspång</t>
  </si>
  <si>
    <t>C4 Energi AB</t>
  </si>
  <si>
    <t>Fjälkinge</t>
  </si>
  <si>
    <t>Fjärrhundra</t>
  </si>
  <si>
    <t>Flen</t>
  </si>
  <si>
    <t>Floby</t>
  </si>
  <si>
    <t>Lerum Fjärrvärme AB</t>
  </si>
  <si>
    <t>Forsbacka</t>
  </si>
  <si>
    <t>Fristad</t>
  </si>
  <si>
    <t>Fritsla</t>
  </si>
  <si>
    <t>Ånge Energi AB</t>
  </si>
  <si>
    <t>Fränsta</t>
  </si>
  <si>
    <t>Vimmerby Energi AB</t>
  </si>
  <si>
    <t>Frödinge</t>
  </si>
  <si>
    <t>Linde Energi AB</t>
  </si>
  <si>
    <t>Frövi</t>
  </si>
  <si>
    <t>Ljusdal Energi AB</t>
  </si>
  <si>
    <t>Färila</t>
  </si>
  <si>
    <t>Gamleby</t>
  </si>
  <si>
    <t>Gimo</t>
  </si>
  <si>
    <t>Gislaved Energi AB</t>
  </si>
  <si>
    <t>Gisle</t>
  </si>
  <si>
    <t>Gnesta</t>
  </si>
  <si>
    <t>Grums</t>
  </si>
  <si>
    <t>Grycksbo</t>
  </si>
  <si>
    <t>Grythyttan</t>
  </si>
  <si>
    <t>Gråbo</t>
  </si>
  <si>
    <t>Grängesberg</t>
  </si>
  <si>
    <t>Gränna</t>
  </si>
  <si>
    <t>Grästorp</t>
  </si>
  <si>
    <t>Gullringen</t>
  </si>
  <si>
    <t>Hedemora Energi AB</t>
  </si>
  <si>
    <t>Gustafs</t>
  </si>
  <si>
    <t>Gustavsberg</t>
  </si>
  <si>
    <t>Gällivare Värmeverk AB</t>
  </si>
  <si>
    <t>Gällivare-Malmberget</t>
  </si>
  <si>
    <t>Ulricehamns Energi AB</t>
  </si>
  <si>
    <t>Gällstad</t>
  </si>
  <si>
    <t>GävleEnergiAB</t>
  </si>
  <si>
    <t>Gävle</t>
  </si>
  <si>
    <t>GöteborgEnergiAB</t>
  </si>
  <si>
    <t>Göteborg. Partille</t>
  </si>
  <si>
    <t>GöteneVatten&amp;VärmeAB</t>
  </si>
  <si>
    <t>Götene</t>
  </si>
  <si>
    <t>HaboEnergiAB</t>
  </si>
  <si>
    <t>Habo</t>
  </si>
  <si>
    <t>Hagström</t>
  </si>
  <si>
    <t>Mälarenergi AB</t>
  </si>
  <si>
    <t>Norrtälje Energi AB</t>
  </si>
  <si>
    <t>Hallstavik</t>
  </si>
  <si>
    <t>HalmstadsEnergiochMiljöAB</t>
  </si>
  <si>
    <t>Halmstad</t>
  </si>
  <si>
    <t>Vattenfall AB.Norrlandsbolagen</t>
  </si>
  <si>
    <t>Haparanda</t>
  </si>
  <si>
    <t>Sala-Heby Energi AB</t>
  </si>
  <si>
    <t>Heby</t>
  </si>
  <si>
    <t>Hede</t>
  </si>
  <si>
    <t>Hedemora</t>
  </si>
  <si>
    <t>Hedesunda</t>
  </si>
  <si>
    <t>Öresundskraft AB</t>
  </si>
  <si>
    <t>Helsingborg</t>
  </si>
  <si>
    <t>Gotlands Energi AB</t>
  </si>
  <si>
    <t>Hemse</t>
  </si>
  <si>
    <t>Henja</t>
  </si>
  <si>
    <t>Hestra</t>
  </si>
  <si>
    <t>HjoEnergiAB</t>
  </si>
  <si>
    <t>Hjo</t>
  </si>
  <si>
    <t>Hjärnarp</t>
  </si>
  <si>
    <t>Hofors</t>
  </si>
  <si>
    <t>Holmsund</t>
  </si>
  <si>
    <t>Holsby</t>
  </si>
  <si>
    <t>Horndal</t>
  </si>
  <si>
    <t>Horred</t>
  </si>
  <si>
    <t>Pite Energi AB</t>
  </si>
  <si>
    <t>Hortlax</t>
  </si>
  <si>
    <t>Södertörns Fjärrvärme AB</t>
  </si>
  <si>
    <t>Huddinge</t>
  </si>
  <si>
    <t>Hudiksvall</t>
  </si>
  <si>
    <t>Hultsfred</t>
  </si>
  <si>
    <t>Husum</t>
  </si>
  <si>
    <t>KungälvEnergiAB</t>
  </si>
  <si>
    <t>HVC Kode</t>
  </si>
  <si>
    <t>HVC Kärna</t>
  </si>
  <si>
    <t>HVC Stålkullen</t>
  </si>
  <si>
    <t>Hägernäs</t>
  </si>
  <si>
    <t>Hällbybrunn</t>
  </si>
  <si>
    <t>Hällefors</t>
  </si>
  <si>
    <t>Hällekis</t>
  </si>
  <si>
    <t>HärnösandEnergi&amp;MiljöAB</t>
  </si>
  <si>
    <t>Härnösand</t>
  </si>
  <si>
    <t>Hässleholm Fjärrvärme AB</t>
  </si>
  <si>
    <t>Hässleholm</t>
  </si>
  <si>
    <t>HöganäsFjärrvärmeAB</t>
  </si>
  <si>
    <t>Höganäs</t>
  </si>
  <si>
    <t>E.ONÖrebro</t>
  </si>
  <si>
    <t>HÖK</t>
  </si>
  <si>
    <t>Hörby</t>
  </si>
  <si>
    <t>Hörnefors</t>
  </si>
  <si>
    <t>Höör</t>
  </si>
  <si>
    <t>Iggesund</t>
  </si>
  <si>
    <t>Sundsvall Energi AB</t>
  </si>
  <si>
    <t>Industri-Degerfors</t>
  </si>
  <si>
    <t>Ingatorp</t>
  </si>
  <si>
    <t>Ingelstad</t>
  </si>
  <si>
    <t>Dala Energi</t>
  </si>
  <si>
    <t>Insjön</t>
  </si>
  <si>
    <t>Jokkmokks Värmeverk AB</t>
  </si>
  <si>
    <t>Jokkmokk</t>
  </si>
  <si>
    <t>Junsele</t>
  </si>
  <si>
    <t>Järfälla</t>
  </si>
  <si>
    <t>TelgeNätAB</t>
  </si>
  <si>
    <t>Järna</t>
  </si>
  <si>
    <t>Järvsö</t>
  </si>
  <si>
    <t>Jönköping</t>
  </si>
  <si>
    <t>Jörn</t>
  </si>
  <si>
    <t>Kalix</t>
  </si>
  <si>
    <t>Kalmar Energi Värme AB</t>
  </si>
  <si>
    <t>Kalmar</t>
  </si>
  <si>
    <t>Kalmarsand</t>
  </si>
  <si>
    <t>Karlsborg</t>
  </si>
  <si>
    <t>Karlshamn Energi AB</t>
  </si>
  <si>
    <t>Karlshamn</t>
  </si>
  <si>
    <t>Karlskoga Energi &amp; Miljö AB</t>
  </si>
  <si>
    <t>Karlskoga</t>
  </si>
  <si>
    <t>Affärsverken Karlskrona AB</t>
  </si>
  <si>
    <t>Karlskrona</t>
  </si>
  <si>
    <t>Karlstads Energi AB</t>
  </si>
  <si>
    <t>Karlstad</t>
  </si>
  <si>
    <t xml:space="preserve">Katrinefors </t>
  </si>
  <si>
    <t>Katrinefors Kraftvärme (producent)</t>
  </si>
  <si>
    <t>Katrineholm Energi AB</t>
  </si>
  <si>
    <t>Katrineholm</t>
  </si>
  <si>
    <t>Kils Energi AB</t>
  </si>
  <si>
    <t>Kil</t>
  </si>
  <si>
    <t>Kilafors</t>
  </si>
  <si>
    <t>Kinna</t>
  </si>
  <si>
    <t>Tekniska Verken i Kiruna AB</t>
  </si>
  <si>
    <t>Kiruna C</t>
  </si>
  <si>
    <t>Kisa</t>
  </si>
  <si>
    <t>Klintehamn</t>
  </si>
  <si>
    <t>Klippan-Ljungbyhed</t>
  </si>
  <si>
    <t>Knivsta</t>
  </si>
  <si>
    <t>Köpingskommun</t>
  </si>
  <si>
    <t>Kolsva</t>
  </si>
  <si>
    <t>Kopparberg</t>
  </si>
  <si>
    <t>Kramfors</t>
  </si>
  <si>
    <t>Kristianstad</t>
  </si>
  <si>
    <t>Kristineberg</t>
  </si>
  <si>
    <t>KristinehamnsFjärrvärmeAB</t>
  </si>
  <si>
    <t>Kristinehamn</t>
  </si>
  <si>
    <t>Jämtkraft AB</t>
  </si>
  <si>
    <t>Krokom</t>
  </si>
  <si>
    <t>Statkraft</t>
  </si>
  <si>
    <t>Kungsbacka</t>
  </si>
  <si>
    <t>Kungsängen</t>
  </si>
  <si>
    <t>Kungsör</t>
  </si>
  <si>
    <t>Kungälv</t>
  </si>
  <si>
    <t>Kvicksund</t>
  </si>
  <si>
    <t>Kvissleby</t>
  </si>
  <si>
    <t>Kvänum</t>
  </si>
  <si>
    <t>Kåge</t>
  </si>
  <si>
    <t>Kälarne</t>
  </si>
  <si>
    <t>Köping</t>
  </si>
  <si>
    <t>Lagan</t>
  </si>
  <si>
    <t>Lammhult</t>
  </si>
  <si>
    <t>Landskronakommun</t>
  </si>
  <si>
    <t>Landskrona</t>
  </si>
  <si>
    <t>Landvetter</t>
  </si>
  <si>
    <t>LaxåVärmeAktiebolag</t>
  </si>
  <si>
    <t>Laxå</t>
  </si>
  <si>
    <t>Leksand</t>
  </si>
  <si>
    <t>Lerum</t>
  </si>
  <si>
    <t>Lidbacken</t>
  </si>
  <si>
    <t>LidköpingsVärmeverkAB</t>
  </si>
  <si>
    <t>Lidköping</t>
  </si>
  <si>
    <t>LillaEdetsFjärrvärmeAB</t>
  </si>
  <si>
    <t>Lilla Edet</t>
  </si>
  <si>
    <t>Lindesberg</t>
  </si>
  <si>
    <t>Linköping</t>
  </si>
  <si>
    <t>Ljungaverk</t>
  </si>
  <si>
    <t>LjungbyEnergiAB</t>
  </si>
  <si>
    <t>Ljungby</t>
  </si>
  <si>
    <t>Ljungby E ON</t>
  </si>
  <si>
    <t>LEVAiLysekilAB</t>
  </si>
  <si>
    <t>Ljungskile</t>
  </si>
  <si>
    <t>Ljusdal</t>
  </si>
  <si>
    <t>Söderhamn Energi AB</t>
  </si>
  <si>
    <t>Ljusne</t>
  </si>
  <si>
    <t>Ludvika</t>
  </si>
  <si>
    <t>Luleå Energi AB</t>
  </si>
  <si>
    <t>Luleå</t>
  </si>
  <si>
    <t>Lycksele</t>
  </si>
  <si>
    <t>Lysekil</t>
  </si>
  <si>
    <t>Långasjö</t>
  </si>
  <si>
    <t>Långsele</t>
  </si>
  <si>
    <t>Långshyttan</t>
  </si>
  <si>
    <t>Löttorp</t>
  </si>
  <si>
    <t>Lövånger</t>
  </si>
  <si>
    <t>Malma kraft &amp; Värme AB</t>
  </si>
  <si>
    <t>Malmköping</t>
  </si>
  <si>
    <t>E.ON Malmö</t>
  </si>
  <si>
    <t>Malmö</t>
  </si>
  <si>
    <t>Malung-Sälens kommun Värmeverket</t>
  </si>
  <si>
    <t>Malung</t>
  </si>
  <si>
    <t>Malå</t>
  </si>
  <si>
    <t>Mariannelund</t>
  </si>
  <si>
    <t>Mariestad-Töreboda Energi AB</t>
  </si>
  <si>
    <t>Markaryd</t>
  </si>
  <si>
    <t>Matfors</t>
  </si>
  <si>
    <t>Mjölby-Svartådalen Energi AB</t>
  </si>
  <si>
    <t>Mjölby-skänninge</t>
  </si>
  <si>
    <t>Moheda</t>
  </si>
  <si>
    <t>Mora</t>
  </si>
  <si>
    <t>Morgongåva</t>
  </si>
  <si>
    <t>Motala</t>
  </si>
  <si>
    <t>Mullsjö energi och miljö</t>
  </si>
  <si>
    <t>Mullsjö</t>
  </si>
  <si>
    <t>Uddevalla Energi AB</t>
  </si>
  <si>
    <t>Munkedal</t>
  </si>
  <si>
    <t>Munkfors Värmeverk AB</t>
  </si>
  <si>
    <t>Munkfors</t>
  </si>
  <si>
    <t>Mölndal EnergiAB</t>
  </si>
  <si>
    <t>Mölndal</t>
  </si>
  <si>
    <t>Mölnlycke</t>
  </si>
  <si>
    <t>Mönsterås</t>
  </si>
  <si>
    <t>Nora</t>
  </si>
  <si>
    <t>Västbergslagen</t>
  </si>
  <si>
    <t>Norberg</t>
  </si>
  <si>
    <t>Nordmaling</t>
  </si>
  <si>
    <t>Norrahammar</t>
  </si>
  <si>
    <t>Norrfjärden</t>
  </si>
  <si>
    <t>E.ONNorrköping</t>
  </si>
  <si>
    <t>Norrköping</t>
  </si>
  <si>
    <t>Norrsundet</t>
  </si>
  <si>
    <t>Norrtälje</t>
  </si>
  <si>
    <t>Norsjö</t>
  </si>
  <si>
    <t>NybroEnergiAB</t>
  </si>
  <si>
    <t>Nybro</t>
  </si>
  <si>
    <t>Nybro (Kalmar Energi)</t>
  </si>
  <si>
    <t>Nykvarn</t>
  </si>
  <si>
    <t>Nyköping</t>
  </si>
  <si>
    <t>Kramfors fjärrvärme AB</t>
  </si>
  <si>
    <t>Nyland</t>
  </si>
  <si>
    <t>Nynäshamn</t>
  </si>
  <si>
    <t>Nässjö</t>
  </si>
  <si>
    <t>Näsviken</t>
  </si>
  <si>
    <t>Näsåker</t>
  </si>
  <si>
    <t>Ockelbo</t>
  </si>
  <si>
    <t>Odensbacken</t>
  </si>
  <si>
    <t>Olofströms Kraft AB</t>
  </si>
  <si>
    <t>Olofström</t>
  </si>
  <si>
    <t>Ornäs</t>
  </si>
  <si>
    <t>Orsa</t>
  </si>
  <si>
    <t>Fjärrvärme i Osby AB</t>
  </si>
  <si>
    <t>Osby</t>
  </si>
  <si>
    <t>Oskarshamn Energi AB</t>
  </si>
  <si>
    <t>Oskarshamn</t>
  </si>
  <si>
    <t>Oxelö Energi AB</t>
  </si>
  <si>
    <t>Oxelösund</t>
  </si>
  <si>
    <t>Perstorps Fjärrvärme AB</t>
  </si>
  <si>
    <t>Perstorp</t>
  </si>
  <si>
    <t>Piteå</t>
  </si>
  <si>
    <t>Surahammars Kommunal Teknik AB</t>
  </si>
  <si>
    <t>Ramnäs</t>
  </si>
  <si>
    <t>Ramsele</t>
  </si>
  <si>
    <t>Rimbo</t>
  </si>
  <si>
    <t>Robertsfors</t>
  </si>
  <si>
    <t>Rosvik</t>
  </si>
  <si>
    <t>Rottne</t>
  </si>
  <si>
    <t>Rundvik</t>
  </si>
  <si>
    <t>Ryd</t>
  </si>
  <si>
    <t>Värnamo Energi AB</t>
  </si>
  <si>
    <t>Rydaholm</t>
  </si>
  <si>
    <t>Råneå</t>
  </si>
  <si>
    <t>Rättviks Teknik AB</t>
  </si>
  <si>
    <t>Rättvik</t>
  </si>
  <si>
    <t>Rörberg</t>
  </si>
  <si>
    <t>Z-BionärNärvärmeAB-</t>
  </si>
  <si>
    <t>Rörbergsström</t>
  </si>
  <si>
    <t>Sävsjö Energi AB</t>
  </si>
  <si>
    <t>Rörvik</t>
  </si>
  <si>
    <t>Sala</t>
  </si>
  <si>
    <t>Saltsjöbaden</t>
  </si>
  <si>
    <t>SandvikenEnergiAB</t>
  </si>
  <si>
    <t>Sandviken</t>
  </si>
  <si>
    <t>ÖsterlensKraftAB</t>
  </si>
  <si>
    <t>Simrishamn</t>
  </si>
  <si>
    <t>Sjulnäs</t>
  </si>
  <si>
    <t>Sjöbo</t>
  </si>
  <si>
    <t>SkaraEnergiAB</t>
  </si>
  <si>
    <t>Skara</t>
  </si>
  <si>
    <t>Skellefteå</t>
  </si>
  <si>
    <t>Vaggeryds Energi AB</t>
  </si>
  <si>
    <t>Skillingaryd</t>
  </si>
  <si>
    <t>Skinnskatteberg</t>
  </si>
  <si>
    <t>Hammarö Energi AB</t>
  </si>
  <si>
    <t>Skoghall</t>
  </si>
  <si>
    <t>Skogskyrkogården</t>
  </si>
  <si>
    <t>Skövde Värmeverk AB</t>
  </si>
  <si>
    <t>Skultorp</t>
  </si>
  <si>
    <t>Skurup</t>
  </si>
  <si>
    <t>Skutskär</t>
  </si>
  <si>
    <t>Skåre</t>
  </si>
  <si>
    <t>Skällsta</t>
  </si>
  <si>
    <t>Skärblacka</t>
  </si>
  <si>
    <t>Skövde</t>
  </si>
  <si>
    <t>Slite</t>
  </si>
  <si>
    <t>Smedjebacken Energi AB</t>
  </si>
  <si>
    <t>Smedjebacken</t>
  </si>
  <si>
    <t>Sollefteå</t>
  </si>
  <si>
    <t>Sollentuna Energi AB</t>
  </si>
  <si>
    <t>Sollentuna</t>
  </si>
  <si>
    <t>Spillvattennät</t>
  </si>
  <si>
    <t>St Skedvi</t>
  </si>
  <si>
    <t>Staffanstorp</t>
  </si>
  <si>
    <t>Storebro</t>
  </si>
  <si>
    <t>Storfors</t>
  </si>
  <si>
    <t>Storuman</t>
  </si>
  <si>
    <t>Storvreta</t>
  </si>
  <si>
    <t>Strängnäs Energi AB</t>
  </si>
  <si>
    <t>Strängnäs</t>
  </si>
  <si>
    <t>Strömgården</t>
  </si>
  <si>
    <t>Sturefors</t>
  </si>
  <si>
    <t>Stöllet</t>
  </si>
  <si>
    <t>Stöpen</t>
  </si>
  <si>
    <t>Sundby Park</t>
  </si>
  <si>
    <t>NorrenergiAB</t>
  </si>
  <si>
    <t>Sundbyberg-Solna</t>
  </si>
  <si>
    <t>Sundsvall</t>
  </si>
  <si>
    <t>Sunne</t>
  </si>
  <si>
    <t>Sura</t>
  </si>
  <si>
    <t>Surahammar</t>
  </si>
  <si>
    <t>E. ON  Syd</t>
  </si>
  <si>
    <t>Svalöv</t>
  </si>
  <si>
    <t>Svartå</t>
  </si>
  <si>
    <t>Sveg</t>
  </si>
  <si>
    <t>Svenljunga Energi AB</t>
  </si>
  <si>
    <t>Svenljunga</t>
  </si>
  <si>
    <t>Svärdsjö</t>
  </si>
  <si>
    <t>Säter</t>
  </si>
  <si>
    <t>Sävar</t>
  </si>
  <si>
    <t>Sävsjö</t>
  </si>
  <si>
    <t>Söderala</t>
  </si>
  <si>
    <t>Söderbärke</t>
  </si>
  <si>
    <t>Söderfors</t>
  </si>
  <si>
    <t>Söderhamn</t>
  </si>
  <si>
    <t>E.ON Norrköping</t>
  </si>
  <si>
    <t>Söderköping</t>
  </si>
  <si>
    <t>Södertälje</t>
  </si>
  <si>
    <t>Södertörn Fjärrvärme Totalt</t>
  </si>
  <si>
    <t>Södra Vi</t>
  </si>
  <si>
    <t>Sörforsa</t>
  </si>
  <si>
    <t>Tanumshede</t>
  </si>
  <si>
    <t>Tibro</t>
  </si>
  <si>
    <t>Tidaholms Energi AB</t>
  </si>
  <si>
    <t>Tidaholm</t>
  </si>
  <si>
    <t>Tierps Fjärrvärme AB</t>
  </si>
  <si>
    <t>Tierp</t>
  </si>
  <si>
    <t>Timrå</t>
  </si>
  <si>
    <t>Tollarp</t>
  </si>
  <si>
    <t>Tomelilla</t>
  </si>
  <si>
    <t>Torsby</t>
  </si>
  <si>
    <t>Torsby kommun</t>
  </si>
  <si>
    <t>Hofors Energi AB</t>
  </si>
  <si>
    <t>Torsåker</t>
  </si>
  <si>
    <t>Torsång</t>
  </si>
  <si>
    <t>Tranås Energi AB</t>
  </si>
  <si>
    <t>Tranås</t>
  </si>
  <si>
    <t>Trelleborgs Fjärrvärme AB</t>
  </si>
  <si>
    <t>Trelleborg</t>
  </si>
  <si>
    <t>Trollhättan Energi AB</t>
  </si>
  <si>
    <t>Trollhättan</t>
  </si>
  <si>
    <t>Trosa</t>
  </si>
  <si>
    <t>Varberg Energi AB</t>
  </si>
  <si>
    <t>Träslövsläge</t>
  </si>
  <si>
    <t>Tvååker(Närv)</t>
  </si>
  <si>
    <t>Tyringe</t>
  </si>
  <si>
    <t>Tärnsjö</t>
  </si>
  <si>
    <t>Uddevalla</t>
  </si>
  <si>
    <t>Ullared-närvärme</t>
  </si>
  <si>
    <t>Ulricehamn</t>
  </si>
  <si>
    <t>Umeå</t>
  </si>
  <si>
    <t>Uppsala</t>
  </si>
  <si>
    <t>Ursviken-Skelleftehamn</t>
  </si>
  <si>
    <t>Vadstena</t>
  </si>
  <si>
    <t>Vaggeryd</t>
  </si>
  <si>
    <t>Vagnhärad</t>
  </si>
  <si>
    <t>Valbo</t>
  </si>
  <si>
    <t>Valdemarsvik</t>
  </si>
  <si>
    <t>Valla</t>
  </si>
  <si>
    <t>Vallentuna</t>
  </si>
  <si>
    <t>Vansbro</t>
  </si>
  <si>
    <t>Vara Värme AB</t>
  </si>
  <si>
    <t>Vara</t>
  </si>
  <si>
    <t>Varberg (Fjv)</t>
  </si>
  <si>
    <t>Vaxholm</t>
  </si>
  <si>
    <t>Veddige</t>
  </si>
  <si>
    <t>Vedevåg</t>
  </si>
  <si>
    <t>Vessigebro-närvärme</t>
  </si>
  <si>
    <t>Vetlanda</t>
  </si>
  <si>
    <t>Vilhelmina</t>
  </si>
  <si>
    <t>Vimmerby</t>
  </si>
  <si>
    <t>Vindeln</t>
  </si>
  <si>
    <t>Vingåker</t>
  </si>
  <si>
    <t>Virsbo</t>
  </si>
  <si>
    <t>Visby</t>
  </si>
  <si>
    <t>Vislanda</t>
  </si>
  <si>
    <t>Vissefjärda</t>
  </si>
  <si>
    <t>Vittangi</t>
  </si>
  <si>
    <t>Vårgårda</t>
  </si>
  <si>
    <t>Vänersborg</t>
  </si>
  <si>
    <t>Vännäs</t>
  </si>
  <si>
    <t>Vännäsby</t>
  </si>
  <si>
    <t>VännäsInd.</t>
  </si>
  <si>
    <t>Värnamo</t>
  </si>
  <si>
    <t>Västerdala</t>
  </si>
  <si>
    <t>Västerskog</t>
  </si>
  <si>
    <t>Västervik</t>
  </si>
  <si>
    <t>Västerås</t>
  </si>
  <si>
    <t>Växjö</t>
  </si>
  <si>
    <t>Ystad Energi AB</t>
  </si>
  <si>
    <t>Ystad</t>
  </si>
  <si>
    <t>Åhus</t>
  </si>
  <si>
    <t>Åkers styckebruk</t>
  </si>
  <si>
    <t>Åmål</t>
  </si>
  <si>
    <t>Ånge</t>
  </si>
  <si>
    <t>Ånäset</t>
  </si>
  <si>
    <t>Åre</t>
  </si>
  <si>
    <t>Årjäng</t>
  </si>
  <si>
    <t>Åseda</t>
  </si>
  <si>
    <t>Åtorp</t>
  </si>
  <si>
    <t xml:space="preserve">Tekniskavekern i  Linköping </t>
  </si>
  <si>
    <t>Åtvidaberg</t>
  </si>
  <si>
    <t>Älmhult</t>
  </si>
  <si>
    <t>Älvsbyns Fjärrvärme</t>
  </si>
  <si>
    <t>Älvsbyn</t>
  </si>
  <si>
    <t>Ängelholm</t>
  </si>
  <si>
    <t>Ärla</t>
  </si>
  <si>
    <t>Ödeshög</t>
  </si>
  <si>
    <t>Örkelljunga Fjärrvärmeverk AB</t>
  </si>
  <si>
    <t>Örkelljunga</t>
  </si>
  <si>
    <t>Örnsköldsvik</t>
  </si>
  <si>
    <t>Österbybruk</t>
  </si>
  <si>
    <t>Östersund</t>
  </si>
  <si>
    <t>Östervåla</t>
  </si>
  <si>
    <t>Österåker</t>
  </si>
  <si>
    <t>Östhammar Frösåker</t>
  </si>
  <si>
    <t>Överkalix</t>
  </si>
  <si>
    <t>Övertorneå</t>
  </si>
  <si>
    <t xml:space="preserve">summa tillfört bränsle </t>
  </si>
  <si>
    <t>levererad värme</t>
  </si>
  <si>
    <t xml:space="preserve">Säffle </t>
  </si>
  <si>
    <t>Bångbro</t>
  </si>
  <si>
    <t>Täby</t>
  </si>
  <si>
    <t>Gullspång</t>
  </si>
  <si>
    <t>Örebro Kartongbruk</t>
  </si>
  <si>
    <t>Övrigt (närvärme, närkyla m m)</t>
  </si>
  <si>
    <t>Elektra Värme AB</t>
  </si>
  <si>
    <t>Bromölla fjärrvärme AB</t>
  </si>
  <si>
    <t>EDA Energi AB</t>
  </si>
  <si>
    <t>Ena Energi AB</t>
  </si>
  <si>
    <t>Finspångs Tekniska Verk AB</t>
  </si>
  <si>
    <t>RESURSANVÄNDNING</t>
  </si>
  <si>
    <t>EMISSION AV VÄXTHUSGASER</t>
  </si>
  <si>
    <t>Nätspecifik information:</t>
  </si>
  <si>
    <t>Producerad el:</t>
  </si>
  <si>
    <t>Levererad värme:</t>
  </si>
  <si>
    <t>g CO2 ekv/kWh</t>
  </si>
  <si>
    <t>Allokeringsmetod vid kraftvärme</t>
  </si>
  <si>
    <t xml:space="preserve">Produktionsmix: </t>
  </si>
  <si>
    <t>FÖRBRÄNNING</t>
  </si>
  <si>
    <t>TRANSP. OCH PROD. AV BRÄNSLEN</t>
  </si>
  <si>
    <t>ursprungsspecificerad:</t>
  </si>
  <si>
    <t xml:space="preserve">För mer information och frågor: </t>
  </si>
  <si>
    <t>ANDEL FOSSILT</t>
  </si>
  <si>
    <t xml:space="preserve">EO1 </t>
  </si>
  <si>
    <t>Avfall</t>
  </si>
  <si>
    <t>Primära trädbränslen</t>
  </si>
  <si>
    <t>Deponi-/avfalls-/rötgas</t>
  </si>
  <si>
    <t xml:space="preserve">Andel fossilt för använd el </t>
  </si>
  <si>
    <t>Primärengerifaktor för använd el :</t>
  </si>
  <si>
    <t>Stenkol</t>
  </si>
  <si>
    <t xml:space="preserve">EO2, inkl WRD, </t>
  </si>
  <si>
    <t>Fördelning tillförd energi till värmeproduktion:</t>
  </si>
  <si>
    <t xml:space="preserve">Klimatpåverkan för använd el (g CO2 ekv/kWh): </t>
  </si>
  <si>
    <t>Värme från vp minus el till vp</t>
  </si>
  <si>
    <t>El till värmepump</t>
  </si>
  <si>
    <t>FÖRETAG</t>
  </si>
  <si>
    <t xml:space="preserve"> </t>
  </si>
  <si>
    <r>
      <t>g CO</t>
    </r>
    <r>
      <rPr>
        <vertAlign val="subscript"/>
        <sz val="11"/>
        <color indexed="8"/>
        <rFont val="Calibri"/>
        <family val="2"/>
      </rPr>
      <t>2</t>
    </r>
    <r>
      <rPr>
        <sz val="11"/>
        <color indexed="8"/>
        <rFont val="Calibri"/>
        <family val="2"/>
      </rPr>
      <t xml:space="preserve"> ekv/kWh</t>
    </r>
  </si>
  <si>
    <r>
      <t>g CO</t>
    </r>
    <r>
      <rPr>
        <vertAlign val="subscript"/>
        <sz val="8"/>
        <color indexed="8"/>
        <rFont val="Calibri"/>
        <family val="2"/>
      </rPr>
      <t>2</t>
    </r>
    <r>
      <rPr>
        <sz val="8"/>
        <color indexed="8"/>
        <rFont val="Calibri"/>
        <family val="2"/>
      </rPr>
      <t xml:space="preserve"> ekv/kWh</t>
    </r>
  </si>
  <si>
    <t>Alvesta</t>
  </si>
  <si>
    <t>Ankarsrum</t>
  </si>
  <si>
    <t>Floda</t>
  </si>
  <si>
    <t>Hallstahammar</t>
  </si>
  <si>
    <t>Moliden</t>
  </si>
  <si>
    <t>Reftele</t>
  </si>
  <si>
    <t>Stenkullen</t>
  </si>
  <si>
    <t>Vejbystrand</t>
  </si>
  <si>
    <t>Åstorps BioEnergi</t>
  </si>
  <si>
    <t>Älvdalen</t>
  </si>
  <si>
    <t>Örbyhus</t>
  </si>
  <si>
    <t>Örsundsbro</t>
  </si>
  <si>
    <t>Stenkol [GWh]</t>
  </si>
  <si>
    <t>EO1 [GWh]</t>
  </si>
  <si>
    <t xml:space="preserve"> eldningsolja 2, inkl WRD, </t>
  </si>
  <si>
    <t>EO3-5 [GWh]</t>
  </si>
  <si>
    <t>Summa olja [GWh]</t>
  </si>
  <si>
    <t>Naturgas [GWh]</t>
  </si>
  <si>
    <t>Övrigt fossilt [GWh]</t>
  </si>
  <si>
    <t>Avfall [GWh]</t>
  </si>
  <si>
    <t>deponigas/rötgas/avfallsgas [GWh]</t>
  </si>
  <si>
    <t xml:space="preserve"> RT-flis [GWh]</t>
  </si>
  <si>
    <t xml:space="preserve"> Bark  [GWh]</t>
  </si>
  <si>
    <t xml:space="preserve"> Grot [GWh]</t>
  </si>
  <si>
    <t>Spån [GWh]</t>
  </si>
  <si>
    <t xml:space="preserve"> Stamvedsflis [GWh]</t>
  </si>
  <si>
    <t>summa oförädlat träbränsle</t>
  </si>
  <si>
    <t xml:space="preserve"> Träpulver  [GWh]</t>
  </si>
  <si>
    <t>Tallbeckolja[GWh]</t>
  </si>
  <si>
    <t>Bioolja[GWh]</t>
  </si>
  <si>
    <t xml:space="preserve"> Träpellets  [GWh]</t>
  </si>
  <si>
    <t xml:space="preserve"> Träbriketter  [GWh]</t>
  </si>
  <si>
    <t>Åkergrödor  [GWh]</t>
  </si>
  <si>
    <t xml:space="preserve"> övrigt förädlat biobränsle </t>
  </si>
  <si>
    <t xml:space="preserve"> övrigt oförädlat biobränsle </t>
  </si>
  <si>
    <t xml:space="preserve"> torv och torvbriketter </t>
  </si>
  <si>
    <t>Värmepumpar, elförbrukning</t>
  </si>
  <si>
    <t>Totalt  energi till hetvattenproduktion</t>
  </si>
  <si>
    <t>Total hetvattenproduktion</t>
  </si>
  <si>
    <t>Söderenergi</t>
  </si>
  <si>
    <t xml:space="preserve">Söderenergi </t>
  </si>
  <si>
    <t>Alingsås Energi NätAB</t>
  </si>
  <si>
    <t>Arboga Energi AB</t>
  </si>
  <si>
    <t>Arvidsjaurs Energi AB</t>
  </si>
  <si>
    <t>Assbergs nätet</t>
  </si>
  <si>
    <t>Bengtsfors Energi</t>
  </si>
  <si>
    <t>E ON Syd</t>
  </si>
  <si>
    <t>Stockholm</t>
  </si>
  <si>
    <t>Total värmeproduktion i kraftvärmeverk</t>
  </si>
  <si>
    <t>avfallsgas</t>
  </si>
  <si>
    <t>MarksVärmeAB</t>
  </si>
  <si>
    <t>BorlängeEnergi.AB</t>
  </si>
  <si>
    <t>BoråsEnergiochMiljöAB</t>
  </si>
  <si>
    <t>EksjöEnergiAB</t>
  </si>
  <si>
    <t>EnaEnergiAB</t>
  </si>
  <si>
    <t>EskilstunaEnergi&amp;MiljöAB</t>
  </si>
  <si>
    <t>FaluEnergi&amp;VattenAB</t>
  </si>
  <si>
    <t>FortumVärme.ABs.m.Stockholmsstad</t>
  </si>
  <si>
    <t>GällivareVärmeverkAB</t>
  </si>
  <si>
    <t>ÖresundskraftAB</t>
  </si>
  <si>
    <t>HoforsEnergiAB</t>
  </si>
  <si>
    <t>HässleholmFjärrvärmeAB</t>
  </si>
  <si>
    <t>JönköpingEnergiAB</t>
  </si>
  <si>
    <t>KarlskogaEnergi&amp;MiljöAB</t>
  </si>
  <si>
    <t>KarlstadsEnergiAB</t>
  </si>
  <si>
    <t>KatrineholmEnergiAB</t>
  </si>
  <si>
    <t>TekniskaVerkeniKirunaAB</t>
  </si>
  <si>
    <t>C4EnergiAB</t>
  </si>
  <si>
    <t>TekniskaVerkeniLinköpingAB</t>
  </si>
  <si>
    <t>LundsEnergikoncernAB(publ)</t>
  </si>
  <si>
    <t>SkellefteåKraftAB</t>
  </si>
  <si>
    <t>E.ONMalmö</t>
  </si>
  <si>
    <t>VattenfallAB</t>
  </si>
  <si>
    <t>NorrtäljeEnergiAB</t>
  </si>
  <si>
    <t>KalmarEnergiVärmeAB</t>
  </si>
  <si>
    <t>NässjöAffärsverkAB</t>
  </si>
  <si>
    <t>OskarshamnEnergiAB</t>
  </si>
  <si>
    <t>Sala-HebyEnergiAB</t>
  </si>
  <si>
    <t>SkövdeVärmeverkAB</t>
  </si>
  <si>
    <t>SundsvallEnergiAB</t>
  </si>
  <si>
    <t>SöderhamnEnergiAB</t>
  </si>
  <si>
    <t>TidaholmsEnergiAB</t>
  </si>
  <si>
    <t>TranåsEnergiAB</t>
  </si>
  <si>
    <t>TrollhättanEnergiAB</t>
  </si>
  <si>
    <t>UddevallaEnergiAB</t>
  </si>
  <si>
    <t>UmeåEnergiAB</t>
  </si>
  <si>
    <t>MälarenergiAB</t>
  </si>
  <si>
    <t>VäxjöEnergiAB</t>
  </si>
  <si>
    <t>JämtkraftAB</t>
  </si>
  <si>
    <t>Övik energi</t>
  </si>
  <si>
    <t>Verknings-grad</t>
  </si>
  <si>
    <t xml:space="preserve"> avfall </t>
  </si>
  <si>
    <t xml:space="preserve"> grot </t>
  </si>
  <si>
    <t xml:space="preserve"> naturgas </t>
  </si>
  <si>
    <t xml:space="preserve"> stenkol </t>
  </si>
  <si>
    <t xml:space="preserve"> träpellets </t>
  </si>
  <si>
    <t xml:space="preserve"> stamvedsflis </t>
  </si>
  <si>
    <t xml:space="preserve"> bark </t>
  </si>
  <si>
    <t xml:space="preserve"> eldningsolja 3-5 </t>
  </si>
  <si>
    <t xml:space="preserve"> spån </t>
  </si>
  <si>
    <t xml:space="preserve"> övrigt fossilt bränsle </t>
  </si>
  <si>
    <t xml:space="preserve"> träpulver </t>
  </si>
  <si>
    <t xml:space="preserve"> tallbeckolja </t>
  </si>
  <si>
    <t xml:space="preserve"> eldningsolja 1 </t>
  </si>
  <si>
    <t xml:space="preserve"> eldningsolja 2, inkl WRD </t>
  </si>
  <si>
    <t xml:space="preserve"> träbriketter </t>
  </si>
  <si>
    <t xml:space="preserve">a åkergrödor </t>
  </si>
  <si>
    <t>Söderenergi AB</t>
  </si>
  <si>
    <t xml:space="preserve"> Stamvedsflis </t>
  </si>
  <si>
    <t xml:space="preserve"> Träpulver  </t>
  </si>
  <si>
    <t xml:space="preserve"> Träbriketter  </t>
  </si>
  <si>
    <t xml:space="preserve">Åkergrödor  </t>
  </si>
  <si>
    <t>spillvärme</t>
  </si>
  <si>
    <t xml:space="preserve"> EO2, inkl WRD, </t>
  </si>
  <si>
    <t>Resurseffektivitet, Primärenergifaktor</t>
  </si>
  <si>
    <t>Koldioxidekv energiomvandling [g CO2ekv/kWh]</t>
  </si>
  <si>
    <t>Koldioxidekv produktion och transport av bränslet [g CO2ekv/kWh]</t>
  </si>
  <si>
    <t>EO2</t>
  </si>
  <si>
    <t>EO3-5</t>
  </si>
  <si>
    <t>Naturgas</t>
  </si>
  <si>
    <t>Övrigt fossilt</t>
  </si>
  <si>
    <t>Industriell spillvärme</t>
  </si>
  <si>
    <t>Sekundära trädbränslen</t>
  </si>
  <si>
    <t>Pellets, briketter och pulver</t>
  </si>
  <si>
    <t>Övriga biobränslen</t>
  </si>
  <si>
    <t>Torv och torvbriketter</t>
  </si>
  <si>
    <t>Värme från värmepump minus el till värmepump</t>
  </si>
  <si>
    <t>Annat bränsle</t>
  </si>
  <si>
    <t>-</t>
  </si>
  <si>
    <t xml:space="preserve">a biooljor </t>
  </si>
  <si>
    <t>verkningsgrad inklusive distributionsförluster</t>
  </si>
  <si>
    <t>värme verkningsgrad</t>
  </si>
  <si>
    <t>SUMMA</t>
  </si>
  <si>
    <t>Kristinehamn(Fortum)</t>
  </si>
  <si>
    <t>Hofors(Fortum)</t>
  </si>
  <si>
    <t>Fortum Heat Scandinavia, s m Stockholms stad</t>
  </si>
  <si>
    <t>Hjälpel + schablon</t>
  </si>
  <si>
    <t>total el</t>
  </si>
  <si>
    <t>Köpt hetvatten odefinierat bränsle</t>
  </si>
  <si>
    <t>Hjälpel</t>
  </si>
  <si>
    <t>Län</t>
  </si>
  <si>
    <t>Emission av växthusgaser</t>
  </si>
  <si>
    <t>Transport och produktion av bränslen</t>
  </si>
  <si>
    <t>Producerad el</t>
  </si>
  <si>
    <t>Ursprungsspecificering av elen</t>
  </si>
  <si>
    <t>motivering till val av allokering</t>
  </si>
  <si>
    <t>hemsida med info</t>
  </si>
  <si>
    <t>Resursanvändning (primärenergifaktor)</t>
  </si>
  <si>
    <t xml:space="preserve">Kommun </t>
  </si>
  <si>
    <t xml:space="preserve">Emissionsfaktor för använd el CO2 g/kWh: </t>
  </si>
  <si>
    <t>100% Vattenkraft</t>
  </si>
  <si>
    <t>UPPGIFT SAKNAS</t>
  </si>
  <si>
    <t>Vindkraft</t>
  </si>
  <si>
    <t>Bra miljövalmärkt</t>
  </si>
  <si>
    <t>El baserad på vattenkraft</t>
  </si>
  <si>
    <t>Kalmar Energi levererar enbart el som produceras via förnybara energikällor.</t>
  </si>
  <si>
    <t>Eskilstuna bioel</t>
  </si>
  <si>
    <t>Bra miljöval-märkt</t>
  </si>
  <si>
    <t>Bra miljöval</t>
  </si>
  <si>
    <t>100% vattenkraft</t>
  </si>
  <si>
    <t>Källmärkt</t>
  </si>
  <si>
    <t>Vattenkraftsproducerad</t>
  </si>
  <si>
    <t>Telge Energi vind och vatten</t>
  </si>
  <si>
    <t>Vattenkraft</t>
  </si>
  <si>
    <t>VärmlandsEl. Vindkraft, vattenkraft och biokraftvärme från Värmland.</t>
  </si>
  <si>
    <t>Bra miljövalmärkt el</t>
  </si>
  <si>
    <t>Biobränsle el från egen anläggning.</t>
  </si>
  <si>
    <t>klimatklok el</t>
  </si>
  <si>
    <t>Vindel</t>
  </si>
  <si>
    <t>El producerad från eget biobränsle KVV</t>
  </si>
  <si>
    <t>Vattenkraftproducerad El med EPD från Vattenfall</t>
  </si>
  <si>
    <t>100% förnybar</t>
  </si>
  <si>
    <t>Vattenkrafts el</t>
  </si>
  <si>
    <t>Ursrungs-garantier</t>
  </si>
  <si>
    <t>Ursprungs- Garantier</t>
  </si>
  <si>
    <t>Säffle (Nordic Paper)</t>
  </si>
  <si>
    <t xml:space="preserve">El inkl hjälpel </t>
  </si>
  <si>
    <t xml:space="preserve">Köpt hetvatten, ospecat bränsle alt. från annat fjärrvärme-företag </t>
  </si>
  <si>
    <t xml:space="preserve">Blå markering Köpt hetvatten från annat fjärrvärme företag beräknas i särskild ordning se </t>
  </si>
  <si>
    <t>Hjälp el</t>
  </si>
  <si>
    <t>Spill-värme</t>
  </si>
  <si>
    <t>Kolumn1</t>
  </si>
  <si>
    <t>Kolumn2</t>
  </si>
  <si>
    <t>Ändrad Bränsletillförsel</t>
  </si>
  <si>
    <t>Fortum</t>
  </si>
  <si>
    <t>Telge</t>
  </si>
  <si>
    <t>SFAB</t>
  </si>
  <si>
    <t>Stockholm (City, Söder, Nordvästra)</t>
  </si>
  <si>
    <t>Kolumn3</t>
  </si>
  <si>
    <t>Kolumn4</t>
  </si>
  <si>
    <t>Kolumn5</t>
  </si>
  <si>
    <t>Kolumn6</t>
  </si>
  <si>
    <t>Kolumn7</t>
  </si>
  <si>
    <t>fossilvärde på el</t>
  </si>
  <si>
    <t>Ursprungsspecificering av elen inkl korr</t>
  </si>
  <si>
    <t>www.emmabodaenergi.se</t>
  </si>
  <si>
    <t>http://www.vastervik.se/sites/Miljo/templates/Page.aspx?id=3088</t>
  </si>
  <si>
    <t>http://www.nav.se/fjaerrvaerme</t>
  </si>
  <si>
    <t>www.bollnasenergi.se/kontakta</t>
  </si>
  <si>
    <t>www.arvidsjaursenergi.se</t>
  </si>
  <si>
    <t>http://www.mark.se/sv/Politik-och-forvaltning/Kommunala-bolag/Mark-Kraftvarme-AB/Fjarrvarme/</t>
  </si>
  <si>
    <t>http://www.agroenergi.se/sv/Varme/Kvalite--miljo/</t>
  </si>
  <si>
    <t>http://www.skekraft.se/default.aspx?di=1444&amp;ptid=0</t>
  </si>
  <si>
    <t>http://www.borlange-energi.se/sv/Fjarrvarme/</t>
  </si>
  <si>
    <t>http://www.boras.se/vanstermeny/privat/fjarrvarme.4.59ac75d1100153061a80004034.html</t>
  </si>
  <si>
    <t>http://www.veab.se/Vaerme-och-kyla.aspx</t>
  </si>
  <si>
    <t>http://www.degerforsenergi.se/fjarrvarme</t>
  </si>
  <si>
    <t>http://www.vetlandaenergi.se/vanstermeny/verksamheter/fjarrvarme/miljo/branslemix.4.7edb82c11f702c093580001242.html</t>
  </si>
  <si>
    <t>www.eem.se</t>
  </si>
  <si>
    <t>http://www.falkenberg-energi.se/fjarrvarme/fjarrvarmesystem-i-falkenberg</t>
  </si>
  <si>
    <t>http://www.fev.se/default.asp?id=1067&amp;PTID=&amp;refid=1018</t>
  </si>
  <si>
    <t>http://rindi.se/fjarrvarme.php</t>
  </si>
  <si>
    <t>www.finspangsekniskaverk.se</t>
  </si>
  <si>
    <t>http://www.c4energi.se/C4Energi/Templates/NormalPage____204.aspx</t>
  </si>
  <si>
    <t>lerumenergi.se/fjärrvärme</t>
  </si>
  <si>
    <t>http://www.vimmerbyenergi.se/225/Fjarrvarme.html</t>
  </si>
  <si>
    <t>http://www.g-varmeverk.com/site/fjarrvarme.asp</t>
  </si>
  <si>
    <t>http://www.gotenevatten.se/Fjarrvarme_kontakt.aspx</t>
  </si>
  <si>
    <t>www.haboenergi.se</t>
  </si>
  <si>
    <t>http://www.malarenergi.se/sv/privat/fjarrvarme/</t>
  </si>
  <si>
    <t>http://www.norrtelje-energi.se/web/15?cNode=0</t>
  </si>
  <si>
    <t>http://www.hem.se/extra/pod/?id=782&amp;module_instance=1&amp;action=pod_show</t>
  </si>
  <si>
    <t>http://www.gotlandsenergi.se/fjarrvarme.pab</t>
  </si>
  <si>
    <t>www.kungalvenergi.se</t>
  </si>
  <si>
    <t>ursprungsmärkt vattenkraftsel</t>
  </si>
  <si>
    <t>http://www.hemab.se/fjarrvarme.4.844c1b1117ab7fc00380001434.html</t>
  </si>
  <si>
    <t>http://www.sundsvallenergi.se/default.aspx?id=1024&amp;ptid=0</t>
  </si>
  <si>
    <t>http://www.telge.se/Privat/Varme1/</t>
  </si>
  <si>
    <t>http://www.kalmarenergi.se/templates/calculateheat____7520.aspx</t>
  </si>
  <si>
    <t>http://www.affarsverken.se/Privatkund/Produkter_och_tjanster/Varme/Fjarr--och-narvarme/</t>
  </si>
  <si>
    <t>http://www.karlstadsenergi.se</t>
  </si>
  <si>
    <t>www.kils-energi.se</t>
  </si>
  <si>
    <t>http://www.tekniskaverkenikiruna.se/sv/Privat/Fjarrvarme/</t>
  </si>
  <si>
    <t>http://www.koping.se/kopingtemplates/Page.aspx?id=306</t>
  </si>
  <si>
    <t>http://www.jamtkraft.se/Om-Jamtkraft/Var-verksamhet1/Fjarrvarme/</t>
  </si>
  <si>
    <t>jämtkraft el utan tillval</t>
  </si>
  <si>
    <t>www.landskronaenergi.se</t>
  </si>
  <si>
    <t>http://www.laxavarme.se/start.76.html</t>
  </si>
  <si>
    <t>http://www.vattenfall.se/sv/lilla-edet.htm</t>
  </si>
  <si>
    <t>www.levailysekil.se/fjarrvarme/lokalamiljovarden</t>
  </si>
  <si>
    <t>http://www.soderhamn.se/byggabo/uppvarmning/fjarrvarme.4.cd1771b11927f1f0c6800031478.html</t>
  </si>
  <si>
    <t>http://www.malung-salen.se/tekniska/fastigheter__399</t>
  </si>
  <si>
    <t>http://www.energi.nybro.se/fjarrvarme.htm</t>
  </si>
  <si>
    <t>http://www.skaraenergi.se/fjarrvarme.aspx</t>
  </si>
  <si>
    <t>http://www.varbergenergi.se/?id=2535</t>
  </si>
  <si>
    <t>GoO</t>
  </si>
  <si>
    <t>http://www.umeaenergi.se/Fjaerrvaerme/Privat/Fjaerrvaerme.ept</t>
  </si>
  <si>
    <t>http://www.ronneby.se/publicweb/templates/Page.aspx?id=3559</t>
  </si>
  <si>
    <t>www.jonkopingenergi.se</t>
  </si>
  <si>
    <t>37,9 GWh vattenkraft</t>
  </si>
  <si>
    <t>http://www.uddevallaenergi.se/default.php?id=132</t>
  </si>
  <si>
    <t>Bixia mix</t>
  </si>
  <si>
    <t>http://www.oxeloenergi.se/index.php?id=341</t>
  </si>
  <si>
    <t>Totalt tillförd energi till värmeproduktion</t>
  </si>
  <si>
    <t xml:space="preserve">Jämjö </t>
  </si>
  <si>
    <t>Lyrestad</t>
  </si>
  <si>
    <t>Mariestad</t>
  </si>
  <si>
    <t>Ronneby-Kallinge</t>
  </si>
  <si>
    <t xml:space="preserve">Rödeby </t>
  </si>
  <si>
    <t>Stenungsund Energi</t>
  </si>
  <si>
    <t>Stenungsund</t>
  </si>
  <si>
    <t xml:space="preserve">Sturkö </t>
  </si>
  <si>
    <t>Töreboda</t>
  </si>
  <si>
    <t>Övriga nät Sundsvall energi</t>
  </si>
  <si>
    <t xml:space="preserve">Vindkraft </t>
  </si>
  <si>
    <t>http://www.mteab.net/toppmeny/fjarrvarme.4.53897f0c1252151a62780001678.html</t>
  </si>
  <si>
    <t>summa sekundär träbränsle</t>
  </si>
  <si>
    <t>vp värme-vp el</t>
  </si>
  <si>
    <t>EO2, EO3 och övrigt  fossilt</t>
  </si>
  <si>
    <t>pellets briketter och pulver</t>
  </si>
  <si>
    <t xml:space="preserve">Hjälpel </t>
  </si>
  <si>
    <t>Skanar värde på leverans</t>
  </si>
  <si>
    <t xml:space="preserve">Totalt  bränsle VÄRME </t>
  </si>
  <si>
    <t>http://www.tekniskaverken.se/energi/fjarrvarme/miljonyttan_med_fjarrvarm/linkoping/</t>
  </si>
  <si>
    <t>http://www.tekniskaverken.se/energi/fjarrvarme/miljonyttan_med_fjarrvarm/atvidaberg/</t>
  </si>
  <si>
    <t>http://www.tekniskaverken.se/energi/fjarrvarme/miljonyttan_med_fjarrvarm/kisa/</t>
  </si>
  <si>
    <t>http://www.tekniskaverken.se/energi/fjarrvarme/miljonyttan_med_fjarrvarm/borensberg/</t>
  </si>
  <si>
    <t>http://www.katrineholmenergi.se/khlm/om_oss/miljoinformation/keabs_miljopaverkan/fjarrvarme/</t>
  </si>
  <si>
    <t>se länk</t>
  </si>
  <si>
    <t>www.goteborgenergi.se</t>
  </si>
  <si>
    <t>allokeringsmetod</t>
  </si>
  <si>
    <t>Grön El enligt SNSF</t>
  </si>
  <si>
    <t>uppgift saknas</t>
  </si>
  <si>
    <t>Alternativproduktionsmetoden</t>
  </si>
  <si>
    <t>Ej Kraftvärmeproduktion</t>
  </si>
  <si>
    <t>Lokala miljövärden 2009</t>
  </si>
  <si>
    <t>Andel bränsle till värmeproduktion i kraftvärme</t>
  </si>
  <si>
    <t>Hässleholm Miljö AB</t>
  </si>
  <si>
    <t>http://www.kreab-energi.se/Privat/Varme/</t>
  </si>
  <si>
    <t>http://www.lundsenergi.se/Privat/Varme/  alt.  http://www.ringsjo-energi.se/Privat/Varme/</t>
  </si>
  <si>
    <t>Värmepumpar, värmeproduktion- elförbrukning i värmepump</t>
  </si>
  <si>
    <t>PRIMÄRENERGIFAKTOR</t>
  </si>
  <si>
    <t>Eslöv-Lund-Lomma</t>
  </si>
  <si>
    <t xml:space="preserve">http://www.borlange-energi.se/sv/Fjarrvarme/ </t>
  </si>
  <si>
    <t>Norrenergi</t>
  </si>
  <si>
    <t>Se länk</t>
  </si>
  <si>
    <t xml:space="preserve">Välj nät </t>
  </si>
  <si>
    <t>Namn på borttagna nät</t>
  </si>
  <si>
    <t>Hjälpel (inkl el till elpannor)</t>
  </si>
  <si>
    <t>http://www.norrenergi.se/NE_hemsida/miljo_redovisning_miljo.aspx</t>
  </si>
  <si>
    <t>Klicka på cellen med länken, högerklicka och välj kopiera, klistra sedan in länken i din webbläsare.</t>
  </si>
  <si>
    <t>andel värme i kraftvärme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</si>
</sst>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7" formatCode="0.000"/>
  </numFmts>
  <fonts count="42" x14ac:knownFonts="1">
    <font>
      <sz val="10"/>
      <name val="Arial"/>
    </font>
    <font>
      <sz val="11"/>
      <color indexed="8"/>
      <name val="Calibri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8"/>
      <name val="Arial"/>
    </font>
    <font>
      <b/>
      <sz val="8"/>
      <color indexed="9"/>
      <name val="Tahoma"/>
      <family val="2"/>
    </font>
    <font>
      <b/>
      <sz val="11"/>
      <name val="Calibri"/>
      <family val="2"/>
    </font>
    <font>
      <sz val="10"/>
      <name val="Calibri"/>
      <family val="2"/>
    </font>
    <font>
      <sz val="8"/>
      <color indexed="63"/>
      <name val="Tahoma"/>
      <family val="2"/>
    </font>
    <font>
      <sz val="11"/>
      <name val="Calibri"/>
      <family val="2"/>
    </font>
    <font>
      <i/>
      <sz val="11"/>
      <color indexed="8"/>
      <name val="Calibri"/>
      <family val="2"/>
    </font>
    <font>
      <vertAlign val="subscript"/>
      <sz val="11"/>
      <color indexed="8"/>
      <name val="Calibri"/>
      <family val="2"/>
    </font>
    <font>
      <sz val="8"/>
      <color indexed="8"/>
      <name val="Calibri"/>
      <family val="2"/>
    </font>
    <font>
      <vertAlign val="subscript"/>
      <sz val="8"/>
      <color indexed="8"/>
      <name val="Calibri"/>
      <family val="2"/>
    </font>
    <font>
      <strike/>
      <sz val="11"/>
      <color indexed="8"/>
      <name val="Calibri"/>
      <family val="2"/>
    </font>
    <font>
      <b/>
      <i/>
      <sz val="11"/>
      <color indexed="9"/>
      <name val="Calibri"/>
      <family val="2"/>
    </font>
    <font>
      <b/>
      <sz val="8"/>
      <name val="Tahoma"/>
      <family val="2"/>
    </font>
    <font>
      <b/>
      <sz val="12"/>
      <color indexed="10"/>
      <name val="Calibri"/>
      <family val="2"/>
    </font>
    <font>
      <sz val="16"/>
      <color indexed="8"/>
      <name val="Calibri"/>
      <family val="2"/>
    </font>
    <font>
      <b/>
      <sz val="9"/>
      <color indexed="9"/>
      <name val="Calibri"/>
      <family val="2"/>
    </font>
    <font>
      <sz val="10"/>
      <name val="Arial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10"/>
      <color indexed="8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31"/>
      </patternFill>
    </fill>
    <fill>
      <patternFill patternType="solid">
        <fgColor indexed="10"/>
        <bgColor indexed="44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31"/>
      </patternFill>
    </fill>
  </fills>
  <borders count="5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2"/>
      </left>
      <right style="thin">
        <color indexed="42"/>
      </right>
      <top style="medium">
        <color indexed="42"/>
      </top>
      <bottom/>
      <diagonal/>
    </border>
    <border>
      <left style="thin">
        <color indexed="42"/>
      </left>
      <right style="thin">
        <color indexed="42"/>
      </right>
      <top style="thin">
        <color indexed="42"/>
      </top>
      <bottom/>
      <diagonal/>
    </border>
    <border>
      <left style="thin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42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/>
      <diagonal/>
    </border>
    <border>
      <left style="thin">
        <color indexed="62"/>
      </left>
      <right/>
      <top style="thin">
        <color indexed="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0" fontId="3" fillId="5" borderId="1" applyNumberFormat="0" applyFont="0" applyAlignment="0" applyProtection="0"/>
    <xf numFmtId="0" fontId="5" fillId="6" borderId="2" applyNumberFormat="0" applyAlignment="0" applyProtection="0"/>
    <xf numFmtId="0" fontId="6" fillId="3" borderId="0" applyNumberFormat="0" applyBorder="0" applyAlignment="0" applyProtection="0"/>
    <xf numFmtId="0" fontId="7" fillId="2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4" borderId="2" applyNumberFormat="0" applyAlignment="0" applyProtection="0"/>
    <xf numFmtId="0" fontId="11" fillId="7" borderId="3" applyNumberFormat="0" applyAlignment="0" applyProtection="0"/>
    <xf numFmtId="0" fontId="12" fillId="0" borderId="4" applyNumberFormat="0" applyFill="0" applyAlignment="0" applyProtection="0"/>
    <xf numFmtId="0" fontId="13" fillId="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9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6" borderId="9" applyNumberFormat="0" applyAlignment="0" applyProtection="0"/>
    <xf numFmtId="0" fontId="21" fillId="0" borderId="0" applyNumberFormat="0" applyFill="0" applyBorder="0" applyAlignment="0" applyProtection="0"/>
  </cellStyleXfs>
  <cellXfs count="238">
    <xf numFmtId="0" fontId="0" fillId="0" borderId="0" xfId="0"/>
    <xf numFmtId="0" fontId="0" fillId="9" borderId="0" xfId="0" applyFill="1"/>
    <xf numFmtId="0" fontId="23" fillId="10" borderId="10" xfId="21" applyFont="1" applyFill="1" applyBorder="1" applyAlignment="1">
      <alignment wrapText="1"/>
    </xf>
    <xf numFmtId="0" fontId="23" fillId="10" borderId="11" xfId="21" applyFont="1" applyFill="1" applyBorder="1" applyAlignment="1">
      <alignment wrapText="1"/>
    </xf>
    <xf numFmtId="49" fontId="23" fillId="10" borderId="12" xfId="21" applyNumberFormat="1" applyFont="1" applyFill="1" applyBorder="1" applyAlignment="1">
      <alignment wrapText="1"/>
    </xf>
    <xf numFmtId="0" fontId="19" fillId="9" borderId="13" xfId="23" applyFont="1" applyFill="1" applyBorder="1" applyAlignment="1">
      <alignment wrapText="1"/>
    </xf>
    <xf numFmtId="0" fontId="19" fillId="9" borderId="14" xfId="23" applyFont="1" applyFill="1" applyBorder="1" applyAlignment="1">
      <alignment wrapText="1"/>
    </xf>
    <xf numFmtId="0" fontId="19" fillId="9" borderId="15" xfId="23" applyFont="1" applyFill="1" applyBorder="1" applyAlignment="1">
      <alignment wrapText="1"/>
    </xf>
    <xf numFmtId="0" fontId="19" fillId="9" borderId="16" xfId="23" applyFont="1" applyFill="1" applyBorder="1"/>
    <xf numFmtId="0" fontId="3" fillId="9" borderId="17" xfId="23" applyFill="1" applyBorder="1"/>
    <xf numFmtId="2" fontId="3" fillId="9" borderId="17" xfId="23" applyNumberFormat="1" applyFill="1" applyBorder="1"/>
    <xf numFmtId="0" fontId="3" fillId="9" borderId="18" xfId="23" applyFill="1" applyBorder="1"/>
    <xf numFmtId="0" fontId="3" fillId="9" borderId="19" xfId="23" applyFill="1" applyBorder="1"/>
    <xf numFmtId="2" fontId="3" fillId="9" borderId="19" xfId="23" applyNumberFormat="1" applyFill="1" applyBorder="1"/>
    <xf numFmtId="0" fontId="19" fillId="9" borderId="20" xfId="23" applyFont="1" applyFill="1" applyBorder="1"/>
    <xf numFmtId="0" fontId="3" fillId="9" borderId="21" xfId="23" applyFill="1" applyBorder="1"/>
    <xf numFmtId="2" fontId="3" fillId="9" borderId="21" xfId="23" applyNumberFormat="1" applyFill="1" applyBorder="1"/>
    <xf numFmtId="0" fontId="3" fillId="9" borderId="22" xfId="23" applyFill="1" applyBorder="1"/>
    <xf numFmtId="0" fontId="19" fillId="11" borderId="17" xfId="26" applyFont="1" applyFill="1" applyBorder="1"/>
    <xf numFmtId="0" fontId="19" fillId="11" borderId="17" xfId="26" applyFont="1" applyFill="1" applyBorder="1" applyAlignment="1">
      <alignment wrapText="1"/>
    </xf>
    <xf numFmtId="0" fontId="19" fillId="11" borderId="19" xfId="26" applyFont="1" applyFill="1" applyBorder="1" applyAlignment="1">
      <alignment wrapText="1"/>
    </xf>
    <xf numFmtId="49" fontId="11" fillId="10" borderId="0" xfId="26" applyNumberFormat="1" applyFont="1" applyFill="1" applyAlignment="1">
      <alignment wrapText="1"/>
    </xf>
    <xf numFmtId="49" fontId="11" fillId="10" borderId="0" xfId="26" applyNumberFormat="1" applyFont="1" applyFill="1" applyBorder="1" applyAlignment="1">
      <alignment wrapText="1"/>
    </xf>
    <xf numFmtId="49" fontId="24" fillId="12" borderId="23" xfId="26" applyNumberFormat="1" applyFont="1" applyFill="1" applyBorder="1" applyAlignment="1">
      <alignment wrapText="1"/>
    </xf>
    <xf numFmtId="49" fontId="24" fillId="12" borderId="24" xfId="26" applyNumberFormat="1" applyFont="1" applyFill="1" applyBorder="1" applyAlignment="1">
      <alignment wrapText="1"/>
    </xf>
    <xf numFmtId="49" fontId="34" fillId="12" borderId="24" xfId="21" applyNumberFormat="1" applyFont="1" applyFill="1" applyBorder="1" applyAlignment="1">
      <alignment wrapText="1"/>
    </xf>
    <xf numFmtId="49" fontId="24" fillId="12" borderId="25" xfId="26" applyNumberFormat="1" applyFont="1" applyFill="1" applyBorder="1" applyAlignment="1">
      <alignment wrapText="1"/>
    </xf>
    <xf numFmtId="49" fontId="24" fillId="12" borderId="0" xfId="26" applyNumberFormat="1" applyFont="1" applyFill="1" applyBorder="1" applyAlignment="1">
      <alignment wrapText="1"/>
    </xf>
    <xf numFmtId="2" fontId="3" fillId="0" borderId="0" xfId="26" applyNumberFormat="1"/>
    <xf numFmtId="2" fontId="3" fillId="0" borderId="0" xfId="27" applyNumberFormat="1" applyFont="1"/>
    <xf numFmtId="0" fontId="3" fillId="11" borderId="17" xfId="26" applyFont="1" applyFill="1" applyBorder="1"/>
    <xf numFmtId="2" fontId="0" fillId="0" borderId="0" xfId="0" applyNumberFormat="1"/>
    <xf numFmtId="0" fontId="35" fillId="9" borderId="0" xfId="17" applyFont="1" applyFill="1"/>
    <xf numFmtId="0" fontId="36" fillId="9" borderId="0" xfId="17" applyFont="1" applyFill="1"/>
    <xf numFmtId="0" fontId="0" fillId="9" borderId="0" xfId="0" applyFill="1" applyProtection="1">
      <protection locked="0"/>
    </xf>
    <xf numFmtId="0" fontId="4" fillId="13" borderId="0" xfId="24" applyFont="1" applyFill="1" applyAlignment="1">
      <alignment wrapText="1"/>
    </xf>
    <xf numFmtId="0" fontId="3" fillId="9" borderId="0" xfId="24" applyFill="1"/>
    <xf numFmtId="0" fontId="3" fillId="0" borderId="0" xfId="24"/>
    <xf numFmtId="49" fontId="38" fillId="9" borderId="0" xfId="0" applyNumberFormat="1" applyFont="1" applyFill="1" applyBorder="1"/>
    <xf numFmtId="4" fontId="0" fillId="9" borderId="0" xfId="0" applyNumberFormat="1" applyFill="1" applyBorder="1"/>
    <xf numFmtId="49" fontId="0" fillId="9" borderId="0" xfId="0" applyNumberFormat="1" applyFill="1" applyBorder="1"/>
    <xf numFmtId="0" fontId="11" fillId="10" borderId="0" xfId="22" applyFont="1" applyFill="1" applyBorder="1" applyAlignment="1">
      <alignment wrapText="1"/>
    </xf>
    <xf numFmtId="0" fontId="11" fillId="10" borderId="26" xfId="22" applyFont="1" applyFill="1" applyBorder="1" applyAlignment="1">
      <alignment wrapText="1"/>
    </xf>
    <xf numFmtId="0" fontId="11" fillId="10" borderId="0" xfId="22" applyFont="1" applyFill="1" applyAlignment="1">
      <alignment wrapText="1"/>
    </xf>
    <xf numFmtId="0" fontId="11" fillId="13" borderId="0" xfId="22" applyFont="1" applyFill="1"/>
    <xf numFmtId="0" fontId="11" fillId="13" borderId="0" xfId="22" applyFont="1" applyFill="1" applyAlignment="1">
      <alignment wrapText="1"/>
    </xf>
    <xf numFmtId="0" fontId="33" fillId="10" borderId="0" xfId="22" applyFont="1" applyFill="1" applyBorder="1" applyAlignment="1">
      <alignment horizontal="left" wrapText="1"/>
    </xf>
    <xf numFmtId="0" fontId="11" fillId="10" borderId="0" xfId="22" applyFont="1" applyFill="1"/>
    <xf numFmtId="0" fontId="25" fillId="12" borderId="0" xfId="22" applyFont="1" applyFill="1" applyBorder="1" applyAlignment="1"/>
    <xf numFmtId="2" fontId="1" fillId="0" borderId="0" xfId="22" applyNumberFormat="1"/>
    <xf numFmtId="164" fontId="1" fillId="9" borderId="0" xfId="22" applyNumberFormat="1" applyFill="1"/>
    <xf numFmtId="0" fontId="1" fillId="0" borderId="0" xfId="22" applyAlignment="1">
      <alignment horizontal="right"/>
    </xf>
    <xf numFmtId="0" fontId="1" fillId="0" borderId="0" xfId="22"/>
    <xf numFmtId="2" fontId="1" fillId="11" borderId="0" xfId="22" applyNumberFormat="1" applyFill="1"/>
    <xf numFmtId="0" fontId="27" fillId="0" borderId="0" xfId="22" applyFont="1" applyFill="1" applyAlignment="1"/>
    <xf numFmtId="2" fontId="1" fillId="0" borderId="0" xfId="22" applyNumberFormat="1" applyAlignment="1">
      <alignment horizontal="right"/>
    </xf>
    <xf numFmtId="0" fontId="27" fillId="11" borderId="0" xfId="22" applyFont="1" applyFill="1" applyAlignment="1"/>
    <xf numFmtId="0" fontId="1" fillId="9" borderId="0" xfId="22" applyFill="1"/>
    <xf numFmtId="0" fontId="27" fillId="0" borderId="0" xfId="25" applyFont="1" applyFill="1" applyAlignment="1"/>
    <xf numFmtId="0" fontId="1" fillId="9" borderId="0" xfId="25" applyFill="1"/>
    <xf numFmtId="2" fontId="1" fillId="9" borderId="0" xfId="25" applyNumberFormat="1" applyFill="1"/>
    <xf numFmtId="0" fontId="4" fillId="13" borderId="0" xfId="25" applyFont="1" applyFill="1" applyAlignment="1">
      <alignment wrapText="1"/>
    </xf>
    <xf numFmtId="0" fontId="1" fillId="0" borderId="0" xfId="25"/>
    <xf numFmtId="0" fontId="23" fillId="10" borderId="12" xfId="21" applyFont="1" applyFill="1" applyBorder="1" applyAlignment="1">
      <alignment wrapText="1"/>
    </xf>
    <xf numFmtId="0" fontId="11" fillId="10" borderId="0" xfId="25" applyFont="1" applyFill="1" applyBorder="1" applyAlignment="1">
      <alignment wrapText="1"/>
    </xf>
    <xf numFmtId="0" fontId="11" fillId="10" borderId="26" xfId="25" applyFont="1" applyFill="1" applyBorder="1" applyAlignment="1">
      <alignment wrapText="1"/>
    </xf>
    <xf numFmtId="0" fontId="23" fillId="13" borderId="12" xfId="21" applyFont="1" applyFill="1" applyBorder="1" applyAlignment="1">
      <alignment wrapText="1"/>
    </xf>
    <xf numFmtId="0" fontId="11" fillId="13" borderId="0" xfId="25" applyFont="1" applyFill="1" applyAlignment="1">
      <alignment wrapText="1"/>
    </xf>
    <xf numFmtId="0" fontId="11" fillId="13" borderId="0" xfId="25" applyFont="1" applyFill="1"/>
    <xf numFmtId="2" fontId="11" fillId="13" borderId="0" xfId="25" applyNumberFormat="1" applyFont="1" applyFill="1" applyAlignment="1">
      <alignment wrapText="1"/>
    </xf>
    <xf numFmtId="2" fontId="11" fillId="13" borderId="0" xfId="25" applyNumberFormat="1" applyFont="1" applyFill="1"/>
    <xf numFmtId="0" fontId="25" fillId="12" borderId="0" xfId="25" applyFont="1" applyFill="1" applyBorder="1" applyAlignment="1"/>
    <xf numFmtId="2" fontId="26" fillId="9" borderId="12" xfId="15" applyNumberFormat="1" applyFont="1" applyFill="1" applyBorder="1"/>
    <xf numFmtId="2" fontId="1" fillId="9" borderId="0" xfId="27" applyNumberFormat="1" applyFont="1" applyFill="1"/>
    <xf numFmtId="4" fontId="1" fillId="9" borderId="0" xfId="25" applyNumberFormat="1" applyFill="1"/>
    <xf numFmtId="0" fontId="25" fillId="14" borderId="0" xfId="25" applyFont="1" applyFill="1" applyBorder="1" applyAlignment="1"/>
    <xf numFmtId="0" fontId="1" fillId="9" borderId="27" xfId="25" applyFill="1" applyBorder="1"/>
    <xf numFmtId="0" fontId="19" fillId="9" borderId="0" xfId="25" applyFont="1" applyFill="1"/>
    <xf numFmtId="0" fontId="27" fillId="15" borderId="0" xfId="25" applyFont="1" applyFill="1" applyAlignment="1"/>
    <xf numFmtId="4" fontId="19" fillId="9" borderId="0" xfId="25" applyNumberFormat="1" applyFont="1" applyFill="1"/>
    <xf numFmtId="0" fontId="27" fillId="0" borderId="0" xfId="19" applyFont="1" applyFill="1" applyAlignment="1"/>
    <xf numFmtId="0" fontId="1" fillId="0" borderId="0" xfId="19"/>
    <xf numFmtId="0" fontId="11" fillId="10" borderId="0" xfId="19" applyFont="1" applyFill="1" applyBorder="1" applyAlignment="1">
      <alignment wrapText="1"/>
    </xf>
    <xf numFmtId="0" fontId="11" fillId="10" borderId="26" xfId="19" applyFont="1" applyFill="1" applyBorder="1" applyAlignment="1">
      <alignment wrapText="1"/>
    </xf>
    <xf numFmtId="0" fontId="37" fillId="16" borderId="23" xfId="21" applyFont="1" applyFill="1" applyBorder="1" applyAlignment="1">
      <alignment wrapText="1"/>
    </xf>
    <xf numFmtId="0" fontId="37" fillId="16" borderId="28" xfId="21" applyFont="1" applyFill="1" applyBorder="1" applyAlignment="1">
      <alignment wrapText="1"/>
    </xf>
    <xf numFmtId="0" fontId="37" fillId="16" borderId="0" xfId="21" applyFont="1" applyFill="1" applyAlignment="1">
      <alignment wrapText="1"/>
    </xf>
    <xf numFmtId="0" fontId="4" fillId="0" borderId="0" xfId="19" applyFont="1" applyFill="1" applyAlignment="1">
      <alignment wrapText="1"/>
    </xf>
    <xf numFmtId="0" fontId="11" fillId="10" borderId="0" xfId="19" applyFont="1" applyFill="1" applyAlignment="1">
      <alignment wrapText="1"/>
    </xf>
    <xf numFmtId="0" fontId="11" fillId="10" borderId="0" xfId="19" applyFont="1" applyFill="1"/>
    <xf numFmtId="0" fontId="25" fillId="12" borderId="0" xfId="19" applyFont="1" applyFill="1" applyBorder="1" applyAlignment="1"/>
    <xf numFmtId="0" fontId="25" fillId="14" borderId="0" xfId="19" applyFont="1" applyFill="1" applyBorder="1" applyAlignment="1"/>
    <xf numFmtId="0" fontId="25" fillId="15" borderId="0" xfId="19" applyFont="1" applyFill="1" applyBorder="1" applyAlignment="1"/>
    <xf numFmtId="0" fontId="26" fillId="17" borderId="0" xfId="13" applyFont="1" applyFill="1" applyBorder="1"/>
    <xf numFmtId="0" fontId="27" fillId="12" borderId="27" xfId="19" applyFont="1" applyFill="1" applyBorder="1" applyAlignment="1"/>
    <xf numFmtId="0" fontId="24" fillId="12" borderId="0" xfId="19" applyFont="1" applyFill="1" applyAlignment="1"/>
    <xf numFmtId="0" fontId="27" fillId="12" borderId="0" xfId="19" applyFont="1" applyFill="1" applyBorder="1" applyAlignment="1"/>
    <xf numFmtId="0" fontId="1" fillId="18" borderId="29" xfId="19" applyFill="1" applyBorder="1"/>
    <xf numFmtId="0" fontId="19" fillId="18" borderId="29" xfId="19" applyFont="1" applyFill="1" applyBorder="1" applyAlignment="1">
      <alignment wrapText="1"/>
    </xf>
    <xf numFmtId="0" fontId="1" fillId="12" borderId="30" xfId="19" applyFill="1" applyBorder="1"/>
    <xf numFmtId="0" fontId="1" fillId="9" borderId="31" xfId="19" applyFill="1" applyBorder="1"/>
    <xf numFmtId="0" fontId="1" fillId="9" borderId="32" xfId="19" applyFill="1" applyBorder="1"/>
    <xf numFmtId="0" fontId="1" fillId="17" borderId="32" xfId="19" applyFill="1" applyBorder="1"/>
    <xf numFmtId="0" fontId="23" fillId="16" borderId="23" xfId="21" applyFont="1" applyFill="1" applyBorder="1" applyAlignment="1">
      <alignment wrapText="1"/>
    </xf>
    <xf numFmtId="0" fontId="37" fillId="16" borderId="33" xfId="21" applyFont="1" applyFill="1" applyBorder="1" applyAlignment="1">
      <alignment wrapText="1"/>
    </xf>
    <xf numFmtId="0" fontId="23" fillId="10" borderId="10" xfId="21" applyFont="1" applyFill="1" applyBorder="1" applyAlignment="1">
      <alignment wrapText="1"/>
    </xf>
    <xf numFmtId="9" fontId="1" fillId="0" borderId="0" xfId="27" applyFont="1"/>
    <xf numFmtId="0" fontId="1" fillId="0" borderId="0" xfId="20"/>
    <xf numFmtId="0" fontId="11" fillId="10" borderId="0" xfId="20" applyFont="1" applyFill="1" applyAlignment="1">
      <alignment wrapText="1"/>
    </xf>
    <xf numFmtId="0" fontId="25" fillId="14" borderId="0" xfId="20" applyFont="1" applyFill="1" applyBorder="1" applyAlignment="1"/>
    <xf numFmtId="0" fontId="25" fillId="19" borderId="0" xfId="20" applyFont="1" applyFill="1" applyBorder="1" applyAlignment="1"/>
    <xf numFmtId="0" fontId="25" fillId="20" borderId="0" xfId="20" applyFont="1" applyFill="1" applyBorder="1" applyAlignment="1"/>
    <xf numFmtId="0" fontId="25" fillId="12" borderId="0" xfId="20" applyFont="1" applyFill="1" applyBorder="1" applyAlignment="1"/>
    <xf numFmtId="0" fontId="25" fillId="21" borderId="0" xfId="20" applyFont="1" applyFill="1" applyBorder="1" applyAlignment="1"/>
    <xf numFmtId="0" fontId="25" fillId="22" borderId="0" xfId="20" applyFont="1" applyFill="1" applyBorder="1" applyAlignment="1"/>
    <xf numFmtId="0" fontId="25" fillId="14" borderId="0" xfId="20" applyFont="1" applyFill="1" applyBorder="1" applyAlignment="1">
      <alignment wrapText="1"/>
    </xf>
    <xf numFmtId="0" fontId="25" fillId="19" borderId="27" xfId="20" applyFont="1" applyFill="1" applyBorder="1" applyAlignment="1"/>
    <xf numFmtId="49" fontId="11" fillId="10" borderId="0" xfId="22" applyNumberFormat="1" applyFont="1" applyFill="1" applyAlignment="1">
      <alignment wrapText="1"/>
    </xf>
    <xf numFmtId="167" fontId="1" fillId="0" borderId="0" xfId="22" applyNumberFormat="1"/>
    <xf numFmtId="49" fontId="1" fillId="0" borderId="0" xfId="22" applyNumberFormat="1"/>
    <xf numFmtId="2" fontId="1" fillId="13" borderId="0" xfId="22" applyNumberFormat="1" applyFill="1"/>
    <xf numFmtId="167" fontId="1" fillId="13" borderId="0" xfId="22" applyNumberFormat="1" applyFill="1"/>
    <xf numFmtId="0" fontId="27" fillId="12" borderId="34" xfId="22" applyFont="1" applyFill="1" applyBorder="1" applyAlignment="1"/>
    <xf numFmtId="0" fontId="27" fillId="12" borderId="0" xfId="14" applyFont="1" applyFill="1" applyBorder="1" applyAlignment="1" applyProtection="1">
      <protection locked="0"/>
    </xf>
    <xf numFmtId="0" fontId="27" fillId="12" borderId="0" xfId="22" applyFont="1" applyFill="1" applyBorder="1" applyAlignment="1"/>
    <xf numFmtId="0" fontId="27" fillId="12" borderId="33" xfId="14" applyFont="1" applyFill="1" applyBorder="1" applyAlignment="1"/>
    <xf numFmtId="2" fontId="1" fillId="17" borderId="0" xfId="27" applyNumberFormat="1" applyFont="1" applyFill="1"/>
    <xf numFmtId="0" fontId="27" fillId="12" borderId="34" xfId="25" applyFont="1" applyFill="1" applyBorder="1" applyAlignment="1"/>
    <xf numFmtId="0" fontId="27" fillId="12" borderId="0" xfId="15" applyFont="1" applyFill="1" applyBorder="1" applyAlignment="1" applyProtection="1">
      <protection locked="0"/>
    </xf>
    <xf numFmtId="0" fontId="27" fillId="12" borderId="0" xfId="25" applyFont="1" applyFill="1" applyBorder="1" applyAlignment="1"/>
    <xf numFmtId="0" fontId="27" fillId="12" borderId="33" xfId="15" applyFont="1" applyFill="1" applyBorder="1" applyAlignment="1"/>
    <xf numFmtId="0" fontId="27" fillId="17" borderId="0" xfId="25" applyFont="1" applyFill="1" applyAlignment="1"/>
    <xf numFmtId="0" fontId="27" fillId="12" borderId="34" xfId="19" applyFont="1" applyFill="1" applyBorder="1" applyAlignment="1"/>
    <xf numFmtId="0" fontId="27" fillId="12" borderId="0" xfId="13" applyFont="1" applyFill="1" applyBorder="1" applyAlignment="1" applyProtection="1">
      <protection locked="0"/>
    </xf>
    <xf numFmtId="2" fontId="1" fillId="0" borderId="0" xfId="20" applyNumberFormat="1"/>
    <xf numFmtId="2" fontId="23" fillId="16" borderId="28" xfId="21" applyNumberFormat="1" applyFont="1" applyFill="1" applyBorder="1" applyAlignment="1">
      <alignment wrapText="1"/>
    </xf>
    <xf numFmtId="2" fontId="37" fillId="16" borderId="33" xfId="21" applyNumberFormat="1" applyFont="1" applyFill="1" applyBorder="1" applyAlignment="1">
      <alignment wrapText="1"/>
    </xf>
    <xf numFmtId="2" fontId="23" fillId="10" borderId="11" xfId="21" applyNumberFormat="1" applyFont="1" applyFill="1" applyBorder="1" applyAlignment="1">
      <alignment wrapText="1"/>
    </xf>
    <xf numFmtId="2" fontId="11" fillId="10" borderId="0" xfId="20" applyNumberFormat="1" applyFont="1" applyFill="1" applyAlignment="1">
      <alignment wrapText="1"/>
    </xf>
    <xf numFmtId="49" fontId="1" fillId="0" borderId="0" xfId="22" applyNumberFormat="1" applyFont="1"/>
    <xf numFmtId="0" fontId="1" fillId="21" borderId="0" xfId="22" applyFill="1"/>
    <xf numFmtId="0" fontId="11" fillId="10" borderId="0" xfId="16" applyFont="1" applyFill="1" applyBorder="1" applyAlignment="1">
      <alignment wrapText="1"/>
    </xf>
    <xf numFmtId="0" fontId="11" fillId="10" borderId="26" xfId="16" applyFont="1" applyFill="1" applyBorder="1" applyAlignment="1">
      <alignment wrapText="1"/>
    </xf>
    <xf numFmtId="2" fontId="3" fillId="9" borderId="35" xfId="17" applyNumberFormat="1" applyFill="1" applyBorder="1" applyAlignment="1">
      <alignment horizontal="center"/>
    </xf>
    <xf numFmtId="2" fontId="3" fillId="15" borderId="0" xfId="17" applyNumberFormat="1" applyFill="1" applyBorder="1" applyAlignment="1">
      <alignment horizontal="center"/>
    </xf>
    <xf numFmtId="0" fontId="3" fillId="15" borderId="36" xfId="17" applyFill="1" applyBorder="1"/>
    <xf numFmtId="0" fontId="3" fillId="15" borderId="37" xfId="17" applyFill="1" applyBorder="1"/>
    <xf numFmtId="0" fontId="3" fillId="15" borderId="38" xfId="17" applyFill="1" applyBorder="1"/>
    <xf numFmtId="0" fontId="3" fillId="15" borderId="29" xfId="17" applyFill="1" applyBorder="1"/>
    <xf numFmtId="0" fontId="28" fillId="15" borderId="0" xfId="17" applyFont="1" applyFill="1" applyBorder="1"/>
    <xf numFmtId="0" fontId="19" fillId="15" borderId="0" xfId="17" applyFont="1" applyFill="1" applyBorder="1" applyAlignment="1">
      <alignment horizontal="left"/>
    </xf>
    <xf numFmtId="0" fontId="3" fillId="15" borderId="0" xfId="17" applyFill="1" applyBorder="1"/>
    <xf numFmtId="0" fontId="3" fillId="15" borderId="18" xfId="17" applyFill="1" applyBorder="1"/>
    <xf numFmtId="0" fontId="3" fillId="15" borderId="0" xfId="17" applyFill="1" applyBorder="1" applyAlignment="1">
      <alignment horizontal="center"/>
    </xf>
    <xf numFmtId="0" fontId="19" fillId="15" borderId="0" xfId="17" applyFont="1" applyFill="1" applyBorder="1"/>
    <xf numFmtId="0" fontId="3" fillId="15" borderId="0" xfId="17" applyFont="1" applyFill="1" applyBorder="1"/>
    <xf numFmtId="0" fontId="3" fillId="15" borderId="0" xfId="17" applyFill="1" applyBorder="1" applyAlignment="1">
      <alignment horizontal="left"/>
    </xf>
    <xf numFmtId="0" fontId="3" fillId="15" borderId="0" xfId="17" applyFont="1" applyFill="1" applyBorder="1" applyAlignment="1">
      <alignment horizontal="left"/>
    </xf>
    <xf numFmtId="0" fontId="3" fillId="15" borderId="18" xfId="17" applyFont="1" applyFill="1" applyBorder="1"/>
    <xf numFmtId="0" fontId="32" fillId="15" borderId="0" xfId="17" applyFont="1" applyFill="1" applyBorder="1"/>
    <xf numFmtId="0" fontId="3" fillId="15" borderId="0" xfId="17" applyFont="1" applyFill="1" applyBorder="1" applyAlignment="1"/>
    <xf numFmtId="0" fontId="3" fillId="15" borderId="0" xfId="17" applyFill="1" applyBorder="1" applyAlignment="1"/>
    <xf numFmtId="0" fontId="28" fillId="15" borderId="0" xfId="17" applyFont="1" applyFill="1" applyBorder="1" applyAlignment="1">
      <alignment horizontal="left"/>
    </xf>
    <xf numFmtId="2" fontId="3" fillId="9" borderId="39" xfId="17" applyNumberFormat="1" applyFill="1" applyBorder="1" applyAlignment="1">
      <alignment horizontal="center"/>
    </xf>
    <xf numFmtId="0" fontId="3" fillId="9" borderId="40" xfId="17" applyFill="1" applyBorder="1" applyAlignment="1">
      <alignment horizontal="left"/>
    </xf>
    <xf numFmtId="0" fontId="3" fillId="9" borderId="41" xfId="17" applyFill="1" applyBorder="1"/>
    <xf numFmtId="0" fontId="9" fillId="0" borderId="0" xfId="6" applyAlignment="1" applyProtection="1"/>
    <xf numFmtId="2" fontId="1" fillId="21" borderId="0" xfId="22" applyNumberFormat="1" applyFont="1" applyFill="1"/>
    <xf numFmtId="0" fontId="0" fillId="15" borderId="0" xfId="0" applyFill="1" applyBorder="1"/>
    <xf numFmtId="0" fontId="30" fillId="15" borderId="18" xfId="17" applyFont="1" applyFill="1" applyBorder="1"/>
    <xf numFmtId="49" fontId="9" fillId="0" borderId="0" xfId="6" applyNumberFormat="1" applyAlignment="1" applyProtection="1"/>
    <xf numFmtId="0" fontId="1" fillId="0" borderId="0" xfId="22" applyFont="1"/>
    <xf numFmtId="9" fontId="3" fillId="15" borderId="18" xfId="27" applyNumberFormat="1" applyFont="1" applyFill="1" applyBorder="1"/>
    <xf numFmtId="0" fontId="0" fillId="15" borderId="0" xfId="0" applyFill="1"/>
    <xf numFmtId="0" fontId="30" fillId="15" borderId="0" xfId="17" applyFont="1" applyFill="1" applyBorder="1"/>
    <xf numFmtId="2" fontId="26" fillId="9" borderId="12" xfId="11" applyNumberFormat="1" applyFont="1" applyFill="1" applyBorder="1"/>
    <xf numFmtId="0" fontId="25" fillId="12" borderId="0" xfId="18" applyFont="1" applyFill="1" applyBorder="1" applyAlignment="1"/>
    <xf numFmtId="0" fontId="1" fillId="0" borderId="0" xfId="18"/>
    <xf numFmtId="0" fontId="25" fillId="12" borderId="0" xfId="16" applyFont="1" applyFill="1" applyBorder="1" applyAlignment="1"/>
    <xf numFmtId="167" fontId="1" fillId="21" borderId="0" xfId="22" applyNumberFormat="1" applyFont="1" applyFill="1"/>
    <xf numFmtId="2" fontId="3" fillId="15" borderId="0" xfId="17" applyNumberFormat="1" applyFill="1" applyBorder="1" applyAlignment="1">
      <alignment horizontal="left"/>
    </xf>
    <xf numFmtId="0" fontId="1" fillId="21" borderId="0" xfId="22" applyFont="1" applyFill="1"/>
    <xf numFmtId="2" fontId="1" fillId="15" borderId="0" xfId="22" applyNumberFormat="1" applyFill="1"/>
    <xf numFmtId="167" fontId="1" fillId="15" borderId="0" xfId="22" applyNumberFormat="1" applyFill="1"/>
    <xf numFmtId="164" fontId="1" fillId="15" borderId="0" xfId="22" applyNumberFormat="1" applyFill="1"/>
    <xf numFmtId="0" fontId="1" fillId="15" borderId="0" xfId="22" applyFill="1" applyAlignment="1">
      <alignment horizontal="right"/>
    </xf>
    <xf numFmtId="0" fontId="1" fillId="15" borderId="0" xfId="22" applyFill="1"/>
    <xf numFmtId="49" fontId="1" fillId="15" borderId="0" xfId="22" applyNumberFormat="1" applyFill="1"/>
    <xf numFmtId="0" fontId="0" fillId="15" borderId="18" xfId="0" applyFill="1" applyBorder="1"/>
    <xf numFmtId="9" fontId="3" fillId="15" borderId="18" xfId="27" applyFont="1" applyFill="1" applyBorder="1"/>
    <xf numFmtId="0" fontId="0" fillId="15" borderId="29" xfId="0" applyFill="1" applyBorder="1"/>
    <xf numFmtId="0" fontId="0" fillId="15" borderId="42" xfId="0" applyFill="1" applyBorder="1"/>
    <xf numFmtId="0" fontId="0" fillId="15" borderId="27" xfId="0" applyFill="1" applyBorder="1"/>
    <xf numFmtId="0" fontId="0" fillId="15" borderId="22" xfId="0" applyFill="1" applyBorder="1"/>
    <xf numFmtId="2" fontId="1" fillId="0" borderId="0" xfId="22" applyNumberFormat="1" applyFont="1"/>
    <xf numFmtId="0" fontId="25" fillId="21" borderId="0" xfId="22" applyFont="1" applyFill="1" applyBorder="1" applyAlignment="1"/>
    <xf numFmtId="0" fontId="0" fillId="21" borderId="0" xfId="0" applyFill="1"/>
    <xf numFmtId="0" fontId="25" fillId="20" borderId="0" xfId="22" applyFont="1" applyFill="1" applyBorder="1" applyAlignment="1"/>
    <xf numFmtId="9" fontId="3" fillId="15" borderId="0" xfId="27" applyFont="1" applyFill="1" applyBorder="1"/>
    <xf numFmtId="0" fontId="3" fillId="9" borderId="43" xfId="17" applyFill="1" applyBorder="1" applyAlignment="1"/>
    <xf numFmtId="0" fontId="3" fillId="9" borderId="40" xfId="17" applyFill="1" applyBorder="1"/>
    <xf numFmtId="9" fontId="3" fillId="9" borderId="41" xfId="27" applyFont="1" applyFill="1" applyBorder="1"/>
    <xf numFmtId="0" fontId="3" fillId="9" borderId="44" xfId="17" applyFill="1" applyBorder="1" applyAlignment="1"/>
    <xf numFmtId="0" fontId="3" fillId="9" borderId="0" xfId="17" applyFill="1" applyBorder="1"/>
    <xf numFmtId="9" fontId="3" fillId="9" borderId="45" xfId="27" applyFont="1" applyFill="1" applyBorder="1"/>
    <xf numFmtId="0" fontId="3" fillId="9" borderId="0" xfId="17" applyFill="1" applyBorder="1" applyAlignment="1"/>
    <xf numFmtId="0" fontId="3" fillId="9" borderId="46" xfId="17" applyFill="1" applyBorder="1" applyAlignment="1"/>
    <xf numFmtId="0" fontId="3" fillId="9" borderId="47" xfId="17" applyFill="1" applyBorder="1"/>
    <xf numFmtId="9" fontId="3" fillId="9" borderId="48" xfId="27" applyFont="1" applyFill="1" applyBorder="1"/>
    <xf numFmtId="0" fontId="41" fillId="15" borderId="0" xfId="17" applyFont="1" applyFill="1" applyBorder="1"/>
    <xf numFmtId="0" fontId="3" fillId="9" borderId="44" xfId="17" applyFont="1" applyFill="1" applyBorder="1" applyAlignment="1"/>
    <xf numFmtId="0" fontId="27" fillId="12" borderId="0" xfId="12" applyFont="1" applyFill="1" applyBorder="1" applyAlignment="1" applyProtection="1">
      <protection locked="0"/>
    </xf>
    <xf numFmtId="0" fontId="27" fillId="12" borderId="0" xfId="16" applyFont="1" applyFill="1" applyBorder="1" applyAlignment="1"/>
    <xf numFmtId="0" fontId="25" fillId="12" borderId="34" xfId="16" applyFont="1" applyFill="1" applyBorder="1" applyAlignment="1"/>
    <xf numFmtId="2" fontId="1" fillId="0" borderId="0" xfId="27" applyNumberFormat="1" applyFont="1"/>
    <xf numFmtId="2" fontId="3" fillId="9" borderId="39" xfId="27" applyNumberFormat="1" applyFont="1" applyFill="1" applyBorder="1" applyAlignment="1">
      <alignment horizontal="center"/>
    </xf>
    <xf numFmtId="0" fontId="19" fillId="15" borderId="0" xfId="17" applyFont="1" applyFill="1" applyBorder="1" applyAlignment="1">
      <alignment horizontal="left"/>
    </xf>
    <xf numFmtId="0" fontId="3" fillId="15" borderId="0" xfId="17" applyFill="1" applyBorder="1" applyAlignment="1">
      <alignment horizontal="left"/>
    </xf>
    <xf numFmtId="0" fontId="3" fillId="15" borderId="0" xfId="17" applyFont="1" applyFill="1" applyBorder="1" applyAlignment="1">
      <alignment horizontal="left"/>
    </xf>
    <xf numFmtId="0" fontId="3" fillId="15" borderId="0" xfId="17" applyFill="1" applyBorder="1" applyAlignment="1">
      <alignment horizontal="center"/>
    </xf>
    <xf numFmtId="0" fontId="3" fillId="9" borderId="43" xfId="17" applyFill="1" applyBorder="1" applyAlignment="1">
      <alignment horizontal="left"/>
    </xf>
    <xf numFmtId="0" fontId="3" fillId="9" borderId="40" xfId="17" applyFill="1" applyBorder="1" applyAlignment="1">
      <alignment horizontal="left"/>
    </xf>
    <xf numFmtId="2" fontId="3" fillId="9" borderId="46" xfId="17" applyNumberFormat="1" applyFill="1" applyBorder="1" applyAlignment="1">
      <alignment horizontal="left"/>
    </xf>
    <xf numFmtId="2" fontId="3" fillId="9" borderId="47" xfId="17" applyNumberFormat="1" applyFill="1" applyBorder="1" applyAlignment="1">
      <alignment horizontal="left"/>
    </xf>
    <xf numFmtId="2" fontId="3" fillId="9" borderId="48" xfId="17" applyNumberFormat="1" applyFill="1" applyBorder="1" applyAlignment="1">
      <alignment horizontal="left"/>
    </xf>
    <xf numFmtId="2" fontId="3" fillId="9" borderId="23" xfId="17" applyNumberFormat="1" applyFill="1" applyBorder="1" applyAlignment="1">
      <alignment horizontal="center"/>
    </xf>
    <xf numFmtId="2" fontId="3" fillId="9" borderId="24" xfId="17" applyNumberFormat="1" applyFill="1" applyBorder="1" applyAlignment="1">
      <alignment horizontal="center"/>
    </xf>
    <xf numFmtId="2" fontId="3" fillId="9" borderId="25" xfId="17" applyNumberFormat="1" applyFill="1" applyBorder="1" applyAlignment="1">
      <alignment horizontal="center"/>
    </xf>
    <xf numFmtId="0" fontId="19" fillId="11" borderId="49" xfId="26" applyFont="1" applyFill="1" applyBorder="1" applyAlignment="1">
      <alignment horizontal="center"/>
    </xf>
    <xf numFmtId="0" fontId="19" fillId="11" borderId="50" xfId="26" applyFont="1" applyFill="1" applyBorder="1" applyAlignment="1">
      <alignment horizontal="center"/>
    </xf>
    <xf numFmtId="0" fontId="19" fillId="11" borderId="51" xfId="26" applyFont="1" applyFill="1" applyBorder="1" applyAlignment="1">
      <alignment horizontal="center"/>
    </xf>
    <xf numFmtId="0" fontId="19" fillId="11" borderId="43" xfId="26" applyFont="1" applyFill="1" applyBorder="1" applyAlignment="1">
      <alignment horizontal="center"/>
    </xf>
    <xf numFmtId="0" fontId="19" fillId="11" borderId="40" xfId="26" applyFont="1" applyFill="1" applyBorder="1" applyAlignment="1">
      <alignment horizontal="center"/>
    </xf>
    <xf numFmtId="0" fontId="19" fillId="11" borderId="41" xfId="26" applyFont="1" applyFill="1" applyBorder="1" applyAlignment="1">
      <alignment horizontal="center"/>
    </xf>
    <xf numFmtId="0" fontId="19" fillId="11" borderId="43" xfId="26" applyFont="1" applyFill="1" applyBorder="1" applyAlignment="1">
      <alignment horizontal="center" wrapText="1"/>
    </xf>
    <xf numFmtId="0" fontId="19" fillId="11" borderId="41" xfId="26" applyFont="1" applyFill="1" applyBorder="1" applyAlignment="1">
      <alignment horizontal="center" wrapText="1"/>
    </xf>
    <xf numFmtId="0" fontId="19" fillId="11" borderId="43" xfId="26" applyFont="1" applyFill="1" applyBorder="1" applyAlignment="1">
      <alignment horizontal="left" wrapText="1"/>
    </xf>
    <xf numFmtId="0" fontId="19" fillId="11" borderId="41" xfId="26" applyFont="1" applyFill="1" applyBorder="1" applyAlignment="1">
      <alignment horizontal="left" wrapText="1"/>
    </xf>
  </cellXfs>
  <cellStyles count="36">
    <cellStyle name="Anteckning" xfId="1" builtinId="10" customBuiltin="1"/>
    <cellStyle name="Beräkning" xfId="2" builtinId="22" customBuiltin="1"/>
    <cellStyle name="Bra" xfId="3" builtinId="26" customBuiltin="1"/>
    <cellStyle name="Dålig" xfId="4" builtinId="27" customBuiltin="1"/>
    <cellStyle name="Förklarande text" xfId="5" builtinId="53" customBuiltin="1"/>
    <cellStyle name="Hyperlänk" xfId="6" builtinId="8"/>
    <cellStyle name="Indata" xfId="7" builtinId="20" customBuiltin="1"/>
    <cellStyle name="Kontrollcell" xfId="8" builtinId="23" customBuiltin="1"/>
    <cellStyle name="Länkad cell" xfId="9" builtinId="24" customBuiltin="1"/>
    <cellStyle name="Neutral" xfId="10" builtinId="28" customBuiltin="1"/>
    <cellStyle name="Normal" xfId="0" builtinId="0"/>
    <cellStyle name="Normal_Blad1" xfId="11"/>
    <cellStyle name="Normal_Blad1_Företagslista" xfId="12"/>
    <cellStyle name="Normal_Blad1_Hetvatten" xfId="13"/>
    <cellStyle name="Normal_Blad1_Lokala miljövärden" xfId="14"/>
    <cellStyle name="Normal_Blad1_Total värme" xfId="15"/>
    <cellStyle name="Normal_Företagslista_1" xfId="16"/>
    <cellStyle name="Normal_Granska Miljövärden" xfId="17"/>
    <cellStyle name="Normal_Hetvatten" xfId="18"/>
    <cellStyle name="Normal_Hetvatten_1" xfId="19"/>
    <cellStyle name="Normal_Kraftvärme" xfId="20"/>
    <cellStyle name="Normal_Kraftvärmeproduktion " xfId="21"/>
    <cellStyle name="Normal_Lokala miljövärden" xfId="22"/>
    <cellStyle name="Normal_Miljöfaktorer" xfId="23"/>
    <cellStyle name="Normal_Total värme" xfId="24"/>
    <cellStyle name="Normal_Total värme_1" xfId="25"/>
    <cellStyle name="Normal_Underlag till diagram" xfId="26"/>
    <cellStyle name="Procent" xfId="27" builtinId="5"/>
    <cellStyle name="Rubrik" xfId="28" builtinId="15" customBuiltin="1"/>
    <cellStyle name="Rubrik 1" xfId="29" builtinId="16" customBuiltin="1"/>
    <cellStyle name="Rubrik 2" xfId="30" builtinId="17" customBuiltin="1"/>
    <cellStyle name="Rubrik 3" xfId="31" builtinId="18" customBuiltin="1"/>
    <cellStyle name="Rubrik 4" xfId="32" builtinId="19" customBuiltin="1"/>
    <cellStyle name="Summa" xfId="33" builtinId="25" customBuiltin="1"/>
    <cellStyle name="Utdata" xfId="34" builtinId="21" customBuiltin="1"/>
    <cellStyle name="Varningstext" xfId="3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767455889648358"/>
          <c:y val="0.19631916542786426"/>
          <c:w val="0.52470967471787189"/>
          <c:h val="0.5536813962457733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AA0-488D-8BD5-71B38229561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AA0-488D-8BD5-71B38229561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AA0-488D-8BD5-71B38229561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AA0-488D-8BD5-71B38229561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AA0-488D-8BD5-71B38229561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AA0-488D-8BD5-71B38229561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AA0-488D-8BD5-71B382295615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AA0-488D-8BD5-71B382295615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AA0-488D-8BD5-71B382295615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AA0-488D-8BD5-71B382295615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AA0-488D-8BD5-71B382295615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AA0-488D-8BD5-71B382295615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AA0-488D-8BD5-71B382295615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0AA0-488D-8BD5-71B382295615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0AA0-488D-8BD5-71B382295615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0AA0-488D-8BD5-71B382295615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0AA0-488D-8BD5-71B382295615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0AA0-488D-8BD5-71B382295615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0AA0-488D-8BD5-71B382295615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0AA0-488D-8BD5-71B382295615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0AA0-488D-8BD5-71B382295615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0AA0-488D-8BD5-71B382295615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0AA0-488D-8BD5-71B382295615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0AA0-488D-8BD5-71B382295615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0AA0-488D-8BD5-71B382295615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0AA0-488D-8BD5-71B382295615}"/>
              </c:ext>
            </c:extLst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0AA0-488D-8BD5-71B382295615}"/>
              </c:ext>
            </c:extLst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0AA0-488D-8BD5-71B382295615}"/>
              </c:ext>
            </c:extLst>
          </c:dPt>
          <c:cat>
            <c:strRef>
              <c:f>'Underlag till diagram'!$C$6:$AD$6</c:f>
              <c:strCache>
                <c:ptCount val="28"/>
                <c:pt idx="0">
                  <c:v>Stenkol </c:v>
                </c:pt>
                <c:pt idx="1">
                  <c:v>EO1 </c:v>
                </c:pt>
                <c:pt idx="2">
                  <c:v> EO2, inkl WRD, </c:v>
                </c:pt>
                <c:pt idx="3">
                  <c:v>EO3-5 </c:v>
                </c:pt>
                <c:pt idx="4">
                  <c:v>Naturgas </c:v>
                </c:pt>
                <c:pt idx="5">
                  <c:v>Övrigt fossilt </c:v>
                </c:pt>
                <c:pt idx="6">
                  <c:v>Avfall </c:v>
                </c:pt>
                <c:pt idx="7">
                  <c:v>Deponigas/rötgas/avfallsgas </c:v>
                </c:pt>
                <c:pt idx="8">
                  <c:v> RT-flis </c:v>
                </c:pt>
                <c:pt idx="9">
                  <c:v> Bark  </c:v>
                </c:pt>
                <c:pt idx="10">
                  <c:v> Grot </c:v>
                </c:pt>
                <c:pt idx="11">
                  <c:v>Spån </c:v>
                </c:pt>
                <c:pt idx="12">
                  <c:v> Stamvedsflis </c:v>
                </c:pt>
                <c:pt idx="13">
                  <c:v> Träpulver  </c:v>
                </c:pt>
                <c:pt idx="14">
                  <c:v>Tallbeckolja</c:v>
                </c:pt>
                <c:pt idx="15">
                  <c:v>Bioolja</c:v>
                </c:pt>
                <c:pt idx="16">
                  <c:v> Träpellets  </c:v>
                </c:pt>
                <c:pt idx="17">
                  <c:v> Träbriketter  </c:v>
                </c:pt>
                <c:pt idx="18">
                  <c:v>Åkergrödor  </c:v>
                </c:pt>
                <c:pt idx="19">
                  <c:v> övrigt förädlat biobränsle </c:v>
                </c:pt>
                <c:pt idx="20">
                  <c:v> övrigt oförädlat biobränsle </c:v>
                </c:pt>
                <c:pt idx="21">
                  <c:v> torv och torvbriketter </c:v>
                </c:pt>
                <c:pt idx="22">
                  <c:v>Värmepumpar, elförbrukning</c:v>
                </c:pt>
                <c:pt idx="23">
                  <c:v>Värmepumpar, värmeproduktion- elförbrukning i värmepump</c:v>
                </c:pt>
                <c:pt idx="24">
                  <c:v>Elförbrukning i elpannor</c:v>
                </c:pt>
                <c:pt idx="25">
                  <c:v>Köpt hetvatten</c:v>
                </c:pt>
                <c:pt idx="26">
                  <c:v>spillvärme</c:v>
                </c:pt>
                <c:pt idx="27">
                  <c:v>Hjälpel</c:v>
                </c:pt>
              </c:strCache>
            </c:strRef>
          </c:cat>
          <c:val>
            <c:numRef>
              <c:f>'Underlag till diagram'!$C$7:$AD$7</c:f>
              <c:numCache>
                <c:formatCode>General</c:formatCode>
                <c:ptCount val="2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0AA0-488D-8BD5-71B382295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075631838515052"/>
          <c:y val="1.3803691319146705E-2"/>
          <c:w val="0.25145366683155634"/>
          <c:h val="0.9785283401795108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zero"/>
    <c:showDLblsOverMax val="0"/>
  </c:chart>
  <c:spPr>
    <a:solidFill>
      <a:srgbClr val="CCFFCC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000000000000022" r="0.75000000000000022" t="1" header="0.5" footer="0.5"/>
    <c:pageSetup paperSize="9" orientation="landscape" horizontalDpi="30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32</xdr:row>
      <xdr:rowOff>180975</xdr:rowOff>
    </xdr:from>
    <xdr:to>
      <xdr:col>9</xdr:col>
      <xdr:colOff>561975</xdr:colOff>
      <xdr:row>66</xdr:row>
      <xdr:rowOff>85725</xdr:rowOff>
    </xdr:to>
    <xdr:graphicFrame macro="">
      <xdr:nvGraphicFramePr>
        <xdr:cNvPr id="9217" name="Chart 4">
          <a:extLst>
            <a:ext uri="{FF2B5EF4-FFF2-40B4-BE49-F238E27FC236}">
              <a16:creationId xmlns:a16="http://schemas.microsoft.com/office/drawing/2014/main" id="{F9B0E400-3C31-4E73-A017-EC86262970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G\FV\Miljo\Milj&#246;v&#228;rdering%20av%20fj&#228;rrv&#228;rme\Ber&#228;kningar%20lokala%20milj&#246;v&#228;rden\underlag%20till%20utskick\Granska%202009%20milj&#246;v&#228;rden%20och%20br&#228;nslen%20med%20l&#228;nkar%20ej%20f&#246;r%20utskick%20redviderad%2020110316%20inkl%20fortum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tion"/>
      <sheetName val="Granska Bränslen"/>
      <sheetName val="Granska Miljövärden"/>
      <sheetName val="Lokala miljövärden"/>
      <sheetName val="Faktorer för miljövärden"/>
      <sheetName val="Total bränsle till värme"/>
      <sheetName val="Bränsle till värme i kkv"/>
      <sheetName val="Bränsle till el "/>
      <sheetName val="total elproduktion"/>
      <sheetName val="underlag till diagram"/>
      <sheetName val="Kraftvärmeproduktion 2009"/>
      <sheetName val="Hetvattenproduktion"/>
    </sheetNames>
    <sheetDataSet>
      <sheetData sheetId="0"/>
      <sheetData sheetId="1"/>
      <sheetData sheetId="2"/>
      <sheetData sheetId="3"/>
      <sheetData sheetId="4">
        <row r="2">
          <cell r="B2">
            <v>1.1499999999999999</v>
          </cell>
          <cell r="C2">
            <v>357.27120000000002</v>
          </cell>
          <cell r="D2">
            <v>27.928799999999967</v>
          </cell>
        </row>
        <row r="3">
          <cell r="B3">
            <v>1.1100000000000001</v>
          </cell>
          <cell r="C3">
            <v>269.60760000000005</v>
          </cell>
          <cell r="D3">
            <v>21.331547999999998</v>
          </cell>
        </row>
        <row r="4">
          <cell r="B4">
            <v>1.1100000000000001</v>
          </cell>
          <cell r="C4">
            <v>280.03120000000001</v>
          </cell>
          <cell r="D4">
            <v>21.331547999999998</v>
          </cell>
        </row>
        <row r="5">
          <cell r="B5">
            <v>1.1100000000000001</v>
          </cell>
          <cell r="C5">
            <v>280.03120000000001</v>
          </cell>
          <cell r="D5">
            <v>21.331547999999998</v>
          </cell>
        </row>
        <row r="6">
          <cell r="B6">
            <v>1.0900000000000001</v>
          </cell>
          <cell r="C6">
            <v>206.80760000000001</v>
          </cell>
          <cell r="D6">
            <v>40.212000002901604</v>
          </cell>
        </row>
        <row r="7">
          <cell r="B7">
            <v>1.1100000000000001</v>
          </cell>
          <cell r="C7">
            <v>280.03120000000001</v>
          </cell>
          <cell r="D7">
            <v>21.331547999999998</v>
          </cell>
        </row>
        <row r="9">
          <cell r="B9">
            <v>0.04</v>
          </cell>
          <cell r="C9">
            <v>97.073999999999998</v>
          </cell>
          <cell r="D9">
            <v>3.5684784000000001</v>
          </cell>
        </row>
        <row r="10">
          <cell r="B10">
            <v>0.15</v>
          </cell>
          <cell r="C10">
            <v>0</v>
          </cell>
          <cell r="D10">
            <v>10.152000000000001</v>
          </cell>
        </row>
        <row r="11">
          <cell r="B11">
            <v>1.05</v>
          </cell>
          <cell r="C11">
            <v>8.9640000000000004</v>
          </cell>
          <cell r="D11">
            <v>28.077480000000001</v>
          </cell>
        </row>
        <row r="12">
          <cell r="B12">
            <v>3.0000000000000027E-2</v>
          </cell>
          <cell r="C12">
            <v>8.9640000000000004</v>
          </cell>
          <cell r="D12">
            <v>15.821726399999999</v>
          </cell>
        </row>
        <row r="13">
          <cell r="B13">
            <v>0.05</v>
          </cell>
          <cell r="C13">
            <v>8.9640000000000004</v>
          </cell>
          <cell r="D13">
            <v>2.512041</v>
          </cell>
        </row>
        <row r="14">
          <cell r="B14">
            <v>0.1100000000000001</v>
          </cell>
          <cell r="C14">
            <v>5.8067999999999991</v>
          </cell>
          <cell r="D14">
            <v>14.183999999999999</v>
          </cell>
        </row>
        <row r="15">
          <cell r="B15">
            <v>0.04</v>
          </cell>
          <cell r="C15">
            <v>5.7311999999999994</v>
          </cell>
          <cell r="D15">
            <v>3.5684784000000001</v>
          </cell>
        </row>
        <row r="16">
          <cell r="B16">
            <v>0.04</v>
          </cell>
          <cell r="C16">
            <v>5.7311999999999994</v>
          </cell>
          <cell r="D16">
            <v>3.5684784000000001</v>
          </cell>
        </row>
        <row r="18">
          <cell r="B18">
            <v>1.01</v>
          </cell>
          <cell r="C18">
            <v>393.392</v>
          </cell>
          <cell r="D18">
            <v>39.851999999999997</v>
          </cell>
        </row>
        <row r="19">
          <cell r="B19">
            <v>0</v>
          </cell>
          <cell r="C19">
            <v>0</v>
          </cell>
          <cell r="D19">
            <v>0</v>
          </cell>
        </row>
        <row r="20">
          <cell r="B20">
            <v>1.9</v>
          </cell>
          <cell r="C20">
            <v>227</v>
          </cell>
          <cell r="E20">
            <v>0.39</v>
          </cell>
        </row>
        <row r="21">
          <cell r="B21">
            <v>1.1100000000000001</v>
          </cell>
          <cell r="C21">
            <v>280.03120000000001</v>
          </cell>
          <cell r="D21">
            <v>21.331547999999998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almarenergi.se/templates/calculateheat____7520.aspx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www.katrineholmenergi.se/khlm/om_oss/miljoinformation/keabs_miljopaverkan/fjarrvarme/" TargetMode="External"/><Relationship Id="rId7" Type="http://schemas.openxmlformats.org/officeDocument/2006/relationships/hyperlink" Target="http://www.tekniskaverken.se/energi/fjarrvarme/miljonyttan_med_fjarrvarm/linkoping/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www.goteborgenergi.se/" TargetMode="External"/><Relationship Id="rId1" Type="http://schemas.openxmlformats.org/officeDocument/2006/relationships/hyperlink" Target="http://www.kreab-energi.se/Privat/Varme/" TargetMode="External"/><Relationship Id="rId6" Type="http://schemas.openxmlformats.org/officeDocument/2006/relationships/hyperlink" Target="http://www.tekniskaverken.se/energi/fjarrvarme/miljonyttan_med_fjarrvarm/kisa/" TargetMode="External"/><Relationship Id="rId11" Type="http://schemas.openxmlformats.org/officeDocument/2006/relationships/hyperlink" Target="http://www.norrenergi.se/NE_hemsida/miljo_redovisning_miljo.aspx" TargetMode="External"/><Relationship Id="rId5" Type="http://schemas.openxmlformats.org/officeDocument/2006/relationships/hyperlink" Target="http://www.tekniskaverken.se/energi/fjarrvarme/miljonyttan_med_fjarrvarm/borensberg/" TargetMode="External"/><Relationship Id="rId10" Type="http://schemas.openxmlformats.org/officeDocument/2006/relationships/hyperlink" Target="http://www.finspangsekniskaverk.se/" TargetMode="External"/><Relationship Id="rId4" Type="http://schemas.openxmlformats.org/officeDocument/2006/relationships/hyperlink" Target="http://www.tekniskaverken.se/energi/fjarrvarme/miljonyttan_med_fjarrvarm/atvidaberg/" TargetMode="External"/><Relationship Id="rId9" Type="http://schemas.openxmlformats.org/officeDocument/2006/relationships/hyperlink" Target="http://www.gotenevatten.se/Fjarrvarme_kontakt.aspx" TargetMode="External"/><Relationship Id="rId1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7"/>
  <sheetViews>
    <sheetView tabSelected="1" workbookViewId="0">
      <selection activeCell="B3" sqref="B3"/>
    </sheetView>
  </sheetViews>
  <sheetFormatPr defaultRowHeight="12.75" x14ac:dyDescent="0.2"/>
  <cols>
    <col min="1" max="1" width="2.140625" style="1" customWidth="1"/>
    <col min="2" max="2" width="21.85546875" style="1" customWidth="1"/>
    <col min="3" max="4" width="9.140625" style="1"/>
    <col min="5" max="5" width="16.85546875" style="1" customWidth="1"/>
    <col min="6" max="6" width="10.5703125" style="1" customWidth="1"/>
    <col min="7" max="7" width="16.7109375" style="1" customWidth="1"/>
    <col min="8" max="8" width="20.42578125" style="1" customWidth="1"/>
    <col min="9" max="10" width="9.140625" style="1"/>
    <col min="11" max="11" width="9.85546875" style="1" customWidth="1"/>
    <col min="12" max="12" width="16.140625" style="1" customWidth="1"/>
    <col min="13" max="13" width="7.7109375" style="1" customWidth="1"/>
    <col min="14" max="14" width="8" style="1" customWidth="1"/>
    <col min="15" max="16384" width="9.140625" style="1"/>
  </cols>
  <sheetData>
    <row r="1" spans="2:14" ht="15.75" x14ac:dyDescent="0.25">
      <c r="B1" s="32"/>
    </row>
    <row r="2" spans="2:14" ht="21" x14ac:dyDescent="0.35">
      <c r="B2" s="33" t="s">
        <v>921</v>
      </c>
    </row>
    <row r="3" spans="2:14" ht="23.25" customHeight="1" x14ac:dyDescent="0.2">
      <c r="B3" s="34" t="s">
        <v>932</v>
      </c>
    </row>
    <row r="4" spans="2:14" ht="13.5" thickBot="1" x14ac:dyDescent="0.25"/>
    <row r="5" spans="2:14" ht="15" x14ac:dyDescent="0.25">
      <c r="C5" s="145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7"/>
    </row>
    <row r="6" spans="2:14" ht="15" x14ac:dyDescent="0.25">
      <c r="C6" s="148"/>
      <c r="D6" s="149"/>
      <c r="E6" s="216" t="s">
        <v>632</v>
      </c>
      <c r="F6" s="216"/>
      <c r="G6" s="151"/>
      <c r="H6" s="151"/>
      <c r="I6" s="151"/>
      <c r="J6" s="151"/>
      <c r="K6" s="151"/>
      <c r="L6" s="151"/>
      <c r="M6" s="151"/>
      <c r="N6" s="152"/>
    </row>
    <row r="7" spans="2:14" ht="15" x14ac:dyDescent="0.25">
      <c r="C7" s="148"/>
      <c r="D7" s="149"/>
      <c r="E7" s="219" t="e">
        <f>VLOOKUP($B$3,Företagslista!A2:B449,2,FALSE)</f>
        <v>#N/A</v>
      </c>
      <c r="F7" s="219"/>
      <c r="G7" s="151"/>
      <c r="H7" s="151"/>
      <c r="I7" s="151"/>
      <c r="J7" s="151"/>
      <c r="K7" s="151"/>
      <c r="L7" s="151"/>
      <c r="M7" s="151"/>
      <c r="N7" s="152"/>
    </row>
    <row r="8" spans="2:14" ht="15" x14ac:dyDescent="0.25">
      <c r="C8" s="148"/>
      <c r="D8" s="151"/>
      <c r="E8" s="151"/>
      <c r="F8" s="151"/>
      <c r="G8" s="153"/>
      <c r="H8" s="151"/>
      <c r="I8" s="151"/>
      <c r="J8" s="151"/>
      <c r="K8" s="151"/>
      <c r="L8" s="151"/>
      <c r="M8" s="151"/>
      <c r="N8" s="152"/>
    </row>
    <row r="9" spans="2:14" ht="15" x14ac:dyDescent="0.25">
      <c r="C9" s="148"/>
      <c r="D9" s="216" t="s">
        <v>607</v>
      </c>
      <c r="E9" s="216"/>
      <c r="F9" s="151"/>
      <c r="G9" s="154" t="s">
        <v>608</v>
      </c>
      <c r="H9" s="151"/>
      <c r="I9" s="151"/>
      <c r="J9" s="154" t="s">
        <v>619</v>
      </c>
      <c r="K9" s="151"/>
      <c r="L9" s="168"/>
      <c r="M9" s="168"/>
      <c r="N9" s="188"/>
    </row>
    <row r="10" spans="2:14" ht="15.75" thickBot="1" x14ac:dyDescent="0.3">
      <c r="C10" s="148"/>
      <c r="D10" s="150"/>
      <c r="E10" s="155" t="s">
        <v>927</v>
      </c>
      <c r="F10" s="151"/>
      <c r="G10" s="151" t="s">
        <v>615</v>
      </c>
      <c r="H10" s="151"/>
      <c r="I10" s="151"/>
      <c r="J10" s="154"/>
      <c r="K10" s="151"/>
      <c r="L10" s="168"/>
      <c r="M10" s="168"/>
      <c r="N10" s="188"/>
    </row>
    <row r="11" spans="2:14" ht="18.75" thickBot="1" x14ac:dyDescent="0.4">
      <c r="C11" s="148"/>
      <c r="D11" s="151"/>
      <c r="E11" s="143" t="str">
        <f>VLOOKUP($B$3,'Lokala miljövärden'!$B$5:$Q$444,2,FALSE)</f>
        <v xml:space="preserve"> </v>
      </c>
      <c r="F11" s="168"/>
      <c r="G11" s="143" t="str">
        <f>VLOOKUP($B$3,'Lokala miljövärden'!$B$5:$Q$444,3,FALSE)</f>
        <v xml:space="preserve"> </v>
      </c>
      <c r="H11" s="151" t="s">
        <v>634</v>
      </c>
      <c r="I11" s="151"/>
      <c r="J11" s="143" t="str">
        <f>VLOOKUP($B$3,'Lokala miljövärden'!$B$5:$Q$444,4,FALSE)</f>
        <v xml:space="preserve"> </v>
      </c>
      <c r="K11" s="151"/>
      <c r="L11" s="168"/>
      <c r="M11" s="168"/>
      <c r="N11" s="188"/>
    </row>
    <row r="12" spans="2:14" ht="15" x14ac:dyDescent="0.25">
      <c r="C12" s="148"/>
      <c r="D12" s="151"/>
      <c r="E12" s="144"/>
      <c r="F12" s="168"/>
      <c r="G12" s="144"/>
      <c r="H12" s="151"/>
      <c r="I12" s="151"/>
      <c r="J12" s="144"/>
      <c r="K12" s="151"/>
      <c r="L12" s="144"/>
      <c r="M12" s="144"/>
      <c r="N12" s="169"/>
    </row>
    <row r="13" spans="2:14" ht="15.75" thickBot="1" x14ac:dyDescent="0.3">
      <c r="C13" s="148"/>
      <c r="D13" s="151"/>
      <c r="E13" s="144"/>
      <c r="F13" s="168"/>
      <c r="G13" s="151" t="s">
        <v>616</v>
      </c>
      <c r="H13" s="151"/>
      <c r="I13" s="151"/>
      <c r="J13" s="144"/>
      <c r="K13" s="151"/>
      <c r="L13" s="144"/>
      <c r="M13" s="144"/>
      <c r="N13" s="169"/>
    </row>
    <row r="14" spans="2:14" ht="15.75" thickBot="1" x14ac:dyDescent="0.3">
      <c r="C14" s="148"/>
      <c r="D14" s="151"/>
      <c r="E14" s="151"/>
      <c r="F14" s="151"/>
      <c r="G14" s="143" t="str">
        <f>VLOOKUP($B$3,'Lokala miljövärden'!$B$5:$Q$444,5,FALSE)</f>
        <v xml:space="preserve"> </v>
      </c>
      <c r="H14" s="174" t="s">
        <v>635</v>
      </c>
      <c r="I14" s="151"/>
      <c r="J14" s="151"/>
      <c r="K14" s="151"/>
      <c r="L14" s="151"/>
      <c r="M14" s="151"/>
      <c r="N14" s="152"/>
    </row>
    <row r="15" spans="2:14" ht="15" x14ac:dyDescent="0.25">
      <c r="C15" s="148"/>
      <c r="D15" s="151"/>
      <c r="E15" s="151"/>
      <c r="F15" s="151"/>
      <c r="G15" s="144"/>
      <c r="H15" s="174"/>
      <c r="I15" s="151"/>
      <c r="J15" s="151"/>
      <c r="K15" s="151"/>
      <c r="L15" s="151"/>
      <c r="M15" s="151"/>
      <c r="N15" s="152"/>
    </row>
    <row r="16" spans="2:14" ht="15" x14ac:dyDescent="0.25">
      <c r="C16" s="148"/>
      <c r="D16" s="216" t="s">
        <v>609</v>
      </c>
      <c r="E16" s="216"/>
      <c r="F16" s="151"/>
      <c r="G16" s="151"/>
      <c r="H16" s="151"/>
      <c r="I16" s="151"/>
      <c r="J16" s="151"/>
      <c r="K16" s="151"/>
      <c r="L16" s="151"/>
      <c r="M16" s="151"/>
      <c r="N16" s="152"/>
    </row>
    <row r="17" spans="3:14" ht="15" x14ac:dyDescent="0.25">
      <c r="C17" s="148"/>
      <c r="D17" s="217" t="s">
        <v>611</v>
      </c>
      <c r="E17" s="218"/>
      <c r="F17" s="155"/>
      <c r="G17" s="155"/>
      <c r="H17" s="163" t="str">
        <f>VLOOKUP($B$3,'Lokala miljövärden'!$B$5:$Q$444,6,FALSE)</f>
        <v xml:space="preserve"> </v>
      </c>
      <c r="I17" s="155" t="s">
        <v>0</v>
      </c>
      <c r="J17" s="155"/>
      <c r="K17" s="155"/>
      <c r="L17" s="155"/>
      <c r="M17" s="155"/>
      <c r="N17" s="158"/>
    </row>
    <row r="18" spans="3:14" ht="15" x14ac:dyDescent="0.25">
      <c r="C18" s="148"/>
      <c r="D18" s="156"/>
      <c r="E18" s="157"/>
      <c r="F18" s="155"/>
      <c r="G18" s="155"/>
      <c r="H18" s="144"/>
      <c r="I18" s="155"/>
      <c r="J18" s="168"/>
      <c r="K18" s="155"/>
      <c r="L18" s="155"/>
      <c r="M18" s="155"/>
      <c r="N18" s="158"/>
    </row>
    <row r="19" spans="3:14" ht="15" x14ac:dyDescent="0.25">
      <c r="C19" s="148"/>
      <c r="D19" s="217" t="s">
        <v>610</v>
      </c>
      <c r="E19" s="217"/>
      <c r="F19" s="151"/>
      <c r="G19" s="151"/>
      <c r="H19" s="163" t="str">
        <f>VLOOKUP($B$3,'Lokala miljövärden'!$B$5:$Q$444,7,FALSE)</f>
        <v xml:space="preserve"> </v>
      </c>
      <c r="I19" s="151" t="s">
        <v>0</v>
      </c>
      <c r="J19" s="168"/>
      <c r="K19" s="151"/>
      <c r="L19" s="151"/>
      <c r="M19" s="151"/>
      <c r="N19" s="152"/>
    </row>
    <row r="20" spans="3:14" ht="15" x14ac:dyDescent="0.25">
      <c r="C20" s="148"/>
      <c r="D20" s="155" t="s">
        <v>922</v>
      </c>
      <c r="E20" s="159"/>
      <c r="F20" s="159"/>
      <c r="G20" s="159"/>
      <c r="H20" s="215" t="str">
        <f>VLOOKUP($B$3,'Lokala miljövärden'!$B$5:$U$444,19,FALSE)</f>
        <v xml:space="preserve"> </v>
      </c>
      <c r="I20" s="155"/>
      <c r="J20" s="151"/>
      <c r="K20" s="151"/>
      <c r="L20" s="156"/>
      <c r="M20" s="156"/>
      <c r="N20" s="152"/>
    </row>
    <row r="21" spans="3:14" ht="15" x14ac:dyDescent="0.25">
      <c r="C21" s="148"/>
      <c r="D21" s="155"/>
      <c r="E21" s="159"/>
      <c r="F21" s="159"/>
      <c r="G21" s="159"/>
      <c r="H21" s="144"/>
      <c r="I21" s="151"/>
      <c r="J21" s="151"/>
      <c r="K21" s="151"/>
      <c r="L21" s="156"/>
      <c r="M21" s="156"/>
      <c r="N21" s="152"/>
    </row>
    <row r="22" spans="3:14" ht="15" x14ac:dyDescent="0.25">
      <c r="C22" s="148"/>
      <c r="D22" s="160" t="s">
        <v>889</v>
      </c>
      <c r="E22" s="161"/>
      <c r="F22" s="151"/>
      <c r="G22" s="151"/>
      <c r="H22" s="163" t="str">
        <f>VLOOKUP($B$3,'Lokala miljövärden'!$B$5:$Q$444,8,FALSE)</f>
        <v xml:space="preserve"> </v>
      </c>
      <c r="I22" s="151" t="s">
        <v>0</v>
      </c>
      <c r="J22" s="151"/>
      <c r="K22" s="151"/>
      <c r="L22" s="151"/>
      <c r="M22" s="151"/>
      <c r="N22" s="152"/>
    </row>
    <row r="23" spans="3:14" ht="15" x14ac:dyDescent="0.25">
      <c r="C23" s="148"/>
      <c r="D23" s="151"/>
      <c r="E23" s="162" t="s">
        <v>52</v>
      </c>
      <c r="F23" s="151"/>
      <c r="G23" s="151"/>
      <c r="H23" s="163" t="str">
        <f>VLOOKUP($B$3,'Lokala miljövärden'!$B$5:$Q$444,9,FALSE)</f>
        <v xml:space="preserve"> </v>
      </c>
      <c r="I23" s="151" t="s">
        <v>0</v>
      </c>
      <c r="J23" s="151"/>
      <c r="K23" s="151"/>
      <c r="L23" s="151"/>
      <c r="M23" s="151"/>
      <c r="N23" s="152"/>
    </row>
    <row r="24" spans="3:14" ht="15.75" thickBot="1" x14ac:dyDescent="0.3">
      <c r="C24" s="148"/>
      <c r="D24" s="151"/>
      <c r="E24" s="162"/>
      <c r="F24" s="151"/>
      <c r="G24" s="151"/>
      <c r="H24" s="151"/>
      <c r="I24" s="151"/>
      <c r="J24" s="151"/>
      <c r="K24" s="151"/>
      <c r="L24" s="151"/>
      <c r="M24" s="151"/>
      <c r="N24" s="152"/>
    </row>
    <row r="25" spans="3:14" ht="15.75" thickBot="1" x14ac:dyDescent="0.3">
      <c r="C25" s="148"/>
      <c r="D25" s="151"/>
      <c r="E25" s="149" t="s">
        <v>617</v>
      </c>
      <c r="F25" s="151"/>
      <c r="G25" s="151"/>
      <c r="H25" s="225" t="str">
        <f>VLOOKUP($B$3,'Lokala miljövärden'!$B$5:$S$444,10,FALSE)</f>
        <v xml:space="preserve"> </v>
      </c>
      <c r="I25" s="226"/>
      <c r="J25" s="226"/>
      <c r="K25" s="227"/>
      <c r="L25" s="151"/>
      <c r="M25" s="151"/>
      <c r="N25" s="152"/>
    </row>
    <row r="26" spans="3:14" ht="15" x14ac:dyDescent="0.25">
      <c r="C26" s="148"/>
      <c r="D26" s="151"/>
      <c r="E26" s="149"/>
      <c r="F26" s="151"/>
      <c r="G26" s="151"/>
      <c r="H26" s="180"/>
      <c r="I26" s="151"/>
      <c r="J26" s="151"/>
      <c r="K26" s="151"/>
      <c r="L26" s="151"/>
      <c r="M26" s="151"/>
      <c r="N26" s="152"/>
    </row>
    <row r="27" spans="3:14" ht="15" x14ac:dyDescent="0.25">
      <c r="C27" s="148"/>
      <c r="D27" s="151"/>
      <c r="E27" s="149" t="s">
        <v>629</v>
      </c>
      <c r="F27" s="151"/>
      <c r="G27" s="151"/>
      <c r="H27" s="163" t="str">
        <f>VLOOKUP($B$3,'Lokala miljövärden'!$B$5:$Q$444,12,FALSE)</f>
        <v xml:space="preserve"> </v>
      </c>
      <c r="I27" s="152" t="s">
        <v>612</v>
      </c>
      <c r="J27" s="151"/>
      <c r="K27" s="151"/>
      <c r="L27" s="151"/>
      <c r="M27" s="151"/>
      <c r="N27" s="152"/>
    </row>
    <row r="28" spans="3:14" ht="15" x14ac:dyDescent="0.25">
      <c r="C28" s="148"/>
      <c r="D28" s="151"/>
      <c r="E28" s="149" t="s">
        <v>624</v>
      </c>
      <c r="F28" s="151"/>
      <c r="G28" s="151"/>
      <c r="H28" s="163" t="str">
        <f>VLOOKUP($B$3,'Lokala miljövärden'!$B$5:$Q$444,13,FALSE)</f>
        <v xml:space="preserve"> </v>
      </c>
      <c r="I28" s="151"/>
      <c r="J28" s="151"/>
      <c r="K28" s="151"/>
      <c r="L28" s="151"/>
      <c r="M28" s="151"/>
      <c r="N28" s="152"/>
    </row>
    <row r="29" spans="3:14" ht="15" x14ac:dyDescent="0.25">
      <c r="C29" s="148"/>
      <c r="D29" s="151"/>
      <c r="E29" s="149" t="s">
        <v>625</v>
      </c>
      <c r="F29" s="151"/>
      <c r="G29" s="151"/>
      <c r="H29" s="163" t="str">
        <f>VLOOKUP($B$3,'Lokala miljövärden'!$B$5:$Q$444,11,FALSE)</f>
        <v xml:space="preserve"> </v>
      </c>
      <c r="I29" s="151"/>
      <c r="J29" s="151"/>
      <c r="K29" s="151"/>
      <c r="L29" s="151"/>
      <c r="M29" s="151"/>
      <c r="N29" s="152"/>
    </row>
    <row r="30" spans="3:14" ht="15" x14ac:dyDescent="0.25">
      <c r="C30" s="148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2"/>
    </row>
    <row r="31" spans="3:14" ht="15" x14ac:dyDescent="0.25">
      <c r="C31" s="148"/>
      <c r="D31" s="156" t="s">
        <v>613</v>
      </c>
      <c r="E31" s="161"/>
      <c r="F31" s="151"/>
      <c r="G31" s="220" t="str">
        <f>VLOOKUP($B$3,'Lokala miljövärden'!$B$5:$U$444,20,FALSE)</f>
        <v xml:space="preserve"> </v>
      </c>
      <c r="H31" s="221" t="e">
        <f>VLOOKUP($B$3,'Lokala miljövärden'!$B$5:$U$444,19,FALSE)*100</f>
        <v>#VALUE!</v>
      </c>
      <c r="I31" s="221" t="e">
        <f>VLOOKUP($B$3,'Lokala miljövärden'!$B$5:$U$444,19,FALSE)*100</f>
        <v>#VALUE!</v>
      </c>
      <c r="J31" s="164"/>
      <c r="K31" s="165"/>
      <c r="L31" s="151"/>
      <c r="M31" s="151"/>
      <c r="N31" s="152"/>
    </row>
    <row r="32" spans="3:14" ht="15" x14ac:dyDescent="0.25">
      <c r="C32" s="148"/>
      <c r="D32" s="151" t="s">
        <v>618</v>
      </c>
      <c r="E32" s="149"/>
      <c r="F32" s="151"/>
      <c r="G32" s="222" t="str">
        <f>IF(VLOOKUP($B$3,'Lokala miljövärden'!$B$5:$Q$444,15,FALSE)=0," ",VLOOKUP($B$3,'Lokala miljövärden'!$B$5:$Q$444,15,FALSE))</f>
        <v xml:space="preserve"> </v>
      </c>
      <c r="H32" s="223"/>
      <c r="I32" s="223"/>
      <c r="J32" s="223"/>
      <c r="K32" s="224"/>
      <c r="L32" s="151"/>
      <c r="M32" s="151"/>
      <c r="N32" s="152"/>
    </row>
    <row r="33" spans="3:14" ht="15" x14ac:dyDescent="0.25">
      <c r="C33" s="148"/>
      <c r="D33" s="209" t="s">
        <v>936</v>
      </c>
      <c r="E33" s="151"/>
      <c r="F33" s="151"/>
      <c r="G33" s="151"/>
      <c r="H33" s="151"/>
      <c r="I33" s="151"/>
      <c r="J33" s="154" t="s">
        <v>628</v>
      </c>
      <c r="K33" s="151"/>
      <c r="L33" s="151"/>
      <c r="M33" s="198"/>
      <c r="N33" s="152"/>
    </row>
    <row r="34" spans="3:14" ht="15" x14ac:dyDescent="0.25">
      <c r="C34" s="148"/>
      <c r="D34" s="154" t="s">
        <v>614</v>
      </c>
      <c r="E34" s="151"/>
      <c r="F34" s="151"/>
      <c r="G34" s="151"/>
      <c r="H34" s="151"/>
      <c r="I34" s="151"/>
      <c r="J34" s="151"/>
      <c r="K34" s="151"/>
      <c r="L34" s="151"/>
      <c r="M34" s="198"/>
      <c r="N34" s="152"/>
    </row>
    <row r="35" spans="3:14" ht="15" x14ac:dyDescent="0.25">
      <c r="C35" s="148"/>
      <c r="D35" s="151"/>
      <c r="E35" s="151"/>
      <c r="F35" s="151"/>
      <c r="G35" s="151"/>
      <c r="H35" s="151"/>
      <c r="I35" s="151"/>
      <c r="J35" s="151"/>
      <c r="K35" s="199" t="s">
        <v>626</v>
      </c>
      <c r="L35" s="200"/>
      <c r="M35" s="201" t="e">
        <f>'Underlag till diagram'!C$12</f>
        <v>#N/A</v>
      </c>
      <c r="N35" s="152"/>
    </row>
    <row r="36" spans="3:14" ht="15" x14ac:dyDescent="0.25">
      <c r="C36" s="148"/>
      <c r="D36" s="151"/>
      <c r="E36" s="151"/>
      <c r="F36" s="151"/>
      <c r="G36" s="151"/>
      <c r="H36" s="151"/>
      <c r="I36" s="151"/>
      <c r="J36" s="151"/>
      <c r="K36" s="202" t="s">
        <v>620</v>
      </c>
      <c r="L36" s="203"/>
      <c r="M36" s="204" t="e">
        <f>'Underlag till diagram'!D$12</f>
        <v>#N/A</v>
      </c>
      <c r="N36" s="152"/>
    </row>
    <row r="37" spans="3:14" ht="15" x14ac:dyDescent="0.25">
      <c r="C37" s="148"/>
      <c r="D37" s="151"/>
      <c r="E37" s="151"/>
      <c r="F37" s="151"/>
      <c r="G37" s="151"/>
      <c r="H37" s="151"/>
      <c r="I37" s="151"/>
      <c r="J37" s="151"/>
      <c r="K37" s="202" t="s">
        <v>627</v>
      </c>
      <c r="L37" s="203"/>
      <c r="M37" s="204" t="e">
        <f>'Underlag till diagram'!E$12</f>
        <v>#N/A</v>
      </c>
      <c r="N37" s="152"/>
    </row>
    <row r="38" spans="3:14" ht="15" x14ac:dyDescent="0.25">
      <c r="C38" s="148"/>
      <c r="D38" s="151"/>
      <c r="E38" s="151"/>
      <c r="F38" s="151"/>
      <c r="G38" s="151"/>
      <c r="H38" s="151"/>
      <c r="I38" s="151"/>
      <c r="J38" s="151"/>
      <c r="K38" s="202" t="s">
        <v>30</v>
      </c>
      <c r="L38" s="203"/>
      <c r="M38" s="204" t="e">
        <f>'Underlag till diagram'!F$12</f>
        <v>#N/A</v>
      </c>
      <c r="N38" s="152"/>
    </row>
    <row r="39" spans="3:14" ht="15" x14ac:dyDescent="0.25">
      <c r="C39" s="148"/>
      <c r="D39" s="151"/>
      <c r="E39" s="151"/>
      <c r="F39" s="151"/>
      <c r="G39" s="151"/>
      <c r="H39" s="151"/>
      <c r="I39" s="151"/>
      <c r="J39" s="151"/>
      <c r="K39" s="202" t="s">
        <v>10</v>
      </c>
      <c r="L39" s="203"/>
      <c r="M39" s="204" t="e">
        <f>'Underlag till diagram'!G$12</f>
        <v>#N/A</v>
      </c>
      <c r="N39" s="152"/>
    </row>
    <row r="40" spans="3:14" ht="15" x14ac:dyDescent="0.25">
      <c r="C40" s="148"/>
      <c r="D40" s="151"/>
      <c r="E40" s="151"/>
      <c r="F40" s="151"/>
      <c r="G40" s="151"/>
      <c r="H40" s="151"/>
      <c r="I40" s="151"/>
      <c r="J40" s="151"/>
      <c r="K40" s="202" t="s">
        <v>32</v>
      </c>
      <c r="L40" s="203"/>
      <c r="M40" s="204" t="e">
        <f>'Underlag till diagram'!H$12</f>
        <v>#N/A</v>
      </c>
      <c r="N40" s="152"/>
    </row>
    <row r="41" spans="3:14" ht="15" x14ac:dyDescent="0.25">
      <c r="C41" s="148"/>
      <c r="D41" s="151"/>
      <c r="E41" s="151"/>
      <c r="F41" s="151"/>
      <c r="G41" s="151"/>
      <c r="H41" s="151"/>
      <c r="I41" s="151"/>
      <c r="J41" s="151"/>
      <c r="K41" s="202" t="s">
        <v>621</v>
      </c>
      <c r="L41" s="203"/>
      <c r="M41" s="204" t="e">
        <f>'Underlag till diagram'!I12</f>
        <v>#N/A</v>
      </c>
      <c r="N41" s="152"/>
    </row>
    <row r="42" spans="3:14" ht="15" x14ac:dyDescent="0.25">
      <c r="C42" s="148"/>
      <c r="D42" s="151"/>
      <c r="E42" s="151"/>
      <c r="F42" s="151"/>
      <c r="G42" s="151"/>
      <c r="H42" s="151"/>
      <c r="I42" s="151"/>
      <c r="J42" s="151"/>
      <c r="K42" s="202" t="s">
        <v>623</v>
      </c>
      <c r="L42" s="205"/>
      <c r="M42" s="204" t="e">
        <f>'Underlag till diagram'!J$12</f>
        <v>#N/A</v>
      </c>
      <c r="N42" s="152"/>
    </row>
    <row r="43" spans="3:14" ht="15" x14ac:dyDescent="0.25">
      <c r="C43" s="148"/>
      <c r="D43" s="151"/>
      <c r="E43" s="151"/>
      <c r="F43" s="151"/>
      <c r="G43" s="151"/>
      <c r="H43" s="151"/>
      <c r="I43" s="151"/>
      <c r="J43" s="151"/>
      <c r="K43" s="202" t="s">
        <v>17</v>
      </c>
      <c r="L43" s="203"/>
      <c r="M43" s="204" t="e">
        <f>'Underlag till diagram'!K$12</f>
        <v>#N/A</v>
      </c>
      <c r="N43" s="152"/>
    </row>
    <row r="44" spans="3:14" ht="15" x14ac:dyDescent="0.25">
      <c r="C44" s="148"/>
      <c r="D44" s="151"/>
      <c r="E44" s="151"/>
      <c r="F44" s="151"/>
      <c r="G44" s="151"/>
      <c r="H44" s="151"/>
      <c r="I44" s="151"/>
      <c r="J44" s="151"/>
      <c r="K44" s="202" t="s">
        <v>18</v>
      </c>
      <c r="L44" s="203"/>
      <c r="M44" s="204" t="e">
        <f>'Underlag till diagram'!L$12</f>
        <v>#N/A</v>
      </c>
      <c r="N44" s="152"/>
    </row>
    <row r="45" spans="3:14" ht="15" x14ac:dyDescent="0.25">
      <c r="C45" s="148"/>
      <c r="D45" s="151"/>
      <c r="E45" s="151"/>
      <c r="F45" s="151"/>
      <c r="G45" s="151"/>
      <c r="H45" s="151"/>
      <c r="I45" s="151"/>
      <c r="J45" s="151"/>
      <c r="K45" s="202" t="s">
        <v>622</v>
      </c>
      <c r="L45" s="203"/>
      <c r="M45" s="204" t="e">
        <f>'Underlag till diagram'!M$12</f>
        <v>#N/A</v>
      </c>
      <c r="N45" s="152"/>
    </row>
    <row r="46" spans="3:14" ht="15" x14ac:dyDescent="0.25">
      <c r="C46" s="148"/>
      <c r="D46" s="151"/>
      <c r="E46" s="151"/>
      <c r="F46" s="151"/>
      <c r="G46" s="151"/>
      <c r="H46" s="151"/>
      <c r="I46" s="151"/>
      <c r="J46" s="151"/>
      <c r="K46" s="202" t="s">
        <v>20</v>
      </c>
      <c r="L46" s="203"/>
      <c r="M46" s="204" t="e">
        <f>'Underlag till diagram'!N$12</f>
        <v>#N/A</v>
      </c>
      <c r="N46" s="152"/>
    </row>
    <row r="47" spans="3:14" ht="15" x14ac:dyDescent="0.25">
      <c r="C47" s="148"/>
      <c r="D47" s="151"/>
      <c r="E47" s="151"/>
      <c r="F47" s="151"/>
      <c r="G47" s="151"/>
      <c r="H47" s="151"/>
      <c r="I47" s="151"/>
      <c r="J47" s="151"/>
      <c r="K47" s="202" t="s">
        <v>13</v>
      </c>
      <c r="L47" s="203"/>
      <c r="M47" s="204" t="e">
        <f>'Underlag till diagram'!O$12</f>
        <v>#N/A</v>
      </c>
      <c r="N47" s="152"/>
    </row>
    <row r="48" spans="3:14" ht="15" x14ac:dyDescent="0.25">
      <c r="C48" s="148"/>
      <c r="D48" s="151"/>
      <c r="E48" s="151"/>
      <c r="F48" s="151"/>
      <c r="G48" s="151"/>
      <c r="H48" s="151"/>
      <c r="I48" s="151"/>
      <c r="J48" s="151"/>
      <c r="K48" s="202" t="s">
        <v>21</v>
      </c>
      <c r="L48" s="203"/>
      <c r="M48" s="204" t="e">
        <f>'Underlag till diagram'!P$12</f>
        <v>#N/A</v>
      </c>
      <c r="N48" s="152"/>
    </row>
    <row r="49" spans="3:14" ht="15" x14ac:dyDescent="0.25">
      <c r="C49" s="148"/>
      <c r="D49" s="151"/>
      <c r="E49" s="151"/>
      <c r="F49" s="151"/>
      <c r="G49" s="151"/>
      <c r="H49" s="151"/>
      <c r="I49" s="151"/>
      <c r="J49" s="151"/>
      <c r="K49" s="202" t="s">
        <v>24</v>
      </c>
      <c r="L49" s="203"/>
      <c r="M49" s="204" t="e">
        <f>'Underlag till diagram'!Q$12</f>
        <v>#N/A</v>
      </c>
      <c r="N49" s="152"/>
    </row>
    <row r="50" spans="3:14" ht="15" x14ac:dyDescent="0.25">
      <c r="C50" s="148"/>
      <c r="D50" s="151"/>
      <c r="E50" s="151"/>
      <c r="F50" s="151"/>
      <c r="G50" s="151"/>
      <c r="H50" s="151"/>
      <c r="I50" s="151"/>
      <c r="J50" s="151"/>
      <c r="K50" s="202" t="s">
        <v>630</v>
      </c>
      <c r="L50" s="203"/>
      <c r="M50" s="204" t="e">
        <f>'Underlag till diagram'!R$12</f>
        <v>#N/A</v>
      </c>
      <c r="N50" s="152"/>
    </row>
    <row r="51" spans="3:14" ht="15" x14ac:dyDescent="0.25">
      <c r="C51" s="148"/>
      <c r="D51" s="151"/>
      <c r="E51" s="151"/>
      <c r="F51" s="151"/>
      <c r="G51" s="151"/>
      <c r="H51" s="151"/>
      <c r="I51" s="151"/>
      <c r="J51" s="151"/>
      <c r="K51" s="202" t="s">
        <v>631</v>
      </c>
      <c r="L51" s="203"/>
      <c r="M51" s="204" t="e">
        <f>'Underlag till diagram'!V12</f>
        <v>#N/A</v>
      </c>
      <c r="N51" s="152"/>
    </row>
    <row r="52" spans="3:14" ht="15" x14ac:dyDescent="0.25">
      <c r="C52" s="148"/>
      <c r="D52" s="151"/>
      <c r="E52" s="151"/>
      <c r="F52" s="151"/>
      <c r="G52" s="151"/>
      <c r="H52" s="151"/>
      <c r="I52" s="151"/>
      <c r="J52" s="151"/>
      <c r="K52" s="210" t="s">
        <v>934</v>
      </c>
      <c r="L52" s="203"/>
      <c r="M52" s="204" t="e">
        <f>'Underlag till diagram'!S12</f>
        <v>#N/A</v>
      </c>
      <c r="N52" s="152"/>
    </row>
    <row r="53" spans="3:14" ht="15" x14ac:dyDescent="0.25">
      <c r="C53" s="148"/>
      <c r="D53" s="151"/>
      <c r="E53" s="151"/>
      <c r="F53" s="151"/>
      <c r="G53" s="151"/>
      <c r="H53" s="151"/>
      <c r="I53" s="151"/>
      <c r="J53" s="151"/>
      <c r="K53" s="202" t="s">
        <v>4</v>
      </c>
      <c r="L53" s="203"/>
      <c r="M53" s="204" t="e">
        <f>'Underlag till diagram'!T$12</f>
        <v>#N/A</v>
      </c>
      <c r="N53" s="152"/>
    </row>
    <row r="54" spans="3:14" ht="15" x14ac:dyDescent="0.25">
      <c r="C54" s="148"/>
      <c r="D54" s="151"/>
      <c r="E54" s="151"/>
      <c r="F54" s="151"/>
      <c r="G54" s="151"/>
      <c r="H54" s="151"/>
      <c r="I54" s="151"/>
      <c r="J54" s="151"/>
      <c r="K54" s="206" t="s">
        <v>6</v>
      </c>
      <c r="L54" s="207"/>
      <c r="M54" s="208" t="e">
        <f>'Underlag till diagram'!U$12</f>
        <v>#N/A</v>
      </c>
      <c r="N54" s="152"/>
    </row>
    <row r="55" spans="3:14" ht="15" x14ac:dyDescent="0.25">
      <c r="C55" s="148"/>
      <c r="D55" s="151"/>
      <c r="E55" s="151"/>
      <c r="F55" s="151"/>
      <c r="G55" s="151"/>
      <c r="H55" s="151"/>
      <c r="I55" s="151"/>
      <c r="J55" s="151"/>
      <c r="K55" s="173"/>
      <c r="L55" s="173"/>
      <c r="M55" s="173"/>
      <c r="N55" s="152"/>
    </row>
    <row r="56" spans="3:14" ht="15" x14ac:dyDescent="0.25">
      <c r="C56" s="148"/>
      <c r="D56" s="151"/>
      <c r="E56" s="151"/>
      <c r="F56" s="151"/>
      <c r="G56" s="151"/>
      <c r="H56" s="151"/>
      <c r="I56" s="151"/>
      <c r="J56" s="151"/>
      <c r="K56" s="161"/>
      <c r="L56" s="151"/>
      <c r="M56" s="173"/>
      <c r="N56" s="152"/>
    </row>
    <row r="57" spans="3:14" ht="15" x14ac:dyDescent="0.25">
      <c r="C57" s="148"/>
      <c r="D57" s="151"/>
      <c r="E57" s="151"/>
      <c r="F57" s="151"/>
      <c r="G57" s="151"/>
      <c r="H57" s="151"/>
      <c r="I57" s="151"/>
      <c r="J57" s="151"/>
      <c r="K57" s="161"/>
      <c r="L57" s="151"/>
      <c r="M57" s="151"/>
      <c r="N57" s="172"/>
    </row>
    <row r="58" spans="3:14" ht="15" x14ac:dyDescent="0.25">
      <c r="C58" s="148"/>
      <c r="D58" s="151"/>
      <c r="E58" s="151"/>
      <c r="F58" s="151"/>
      <c r="G58" s="151"/>
      <c r="H58" s="151"/>
      <c r="I58" s="151"/>
      <c r="J58" s="151"/>
      <c r="K58" s="161"/>
      <c r="L58" s="151"/>
      <c r="M58" s="151"/>
      <c r="N58" s="172"/>
    </row>
    <row r="59" spans="3:14" ht="15" x14ac:dyDescent="0.25">
      <c r="C59" s="148"/>
      <c r="D59" s="151"/>
      <c r="E59" s="151"/>
      <c r="F59" s="151"/>
      <c r="G59" s="151"/>
      <c r="H59" s="151"/>
      <c r="I59" s="151"/>
      <c r="J59" s="151"/>
      <c r="K59" s="161"/>
      <c r="L59" s="151"/>
      <c r="M59" s="151"/>
      <c r="N59" s="189"/>
    </row>
    <row r="60" spans="3:14" ht="15" x14ac:dyDescent="0.25">
      <c r="C60" s="190"/>
      <c r="D60" s="168"/>
      <c r="E60" s="168"/>
      <c r="F60" s="168"/>
      <c r="G60" s="168"/>
      <c r="H60" s="168"/>
      <c r="I60" s="168"/>
      <c r="J60" s="168"/>
      <c r="K60" s="161"/>
      <c r="L60" s="151"/>
      <c r="M60" s="151"/>
      <c r="N60" s="188"/>
    </row>
    <row r="61" spans="3:14" x14ac:dyDescent="0.2">
      <c r="C61" s="190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88"/>
    </row>
    <row r="62" spans="3:14" x14ac:dyDescent="0.2">
      <c r="C62" s="190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88"/>
    </row>
    <row r="63" spans="3:14" x14ac:dyDescent="0.2">
      <c r="C63" s="190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88"/>
    </row>
    <row r="64" spans="3:14" x14ac:dyDescent="0.2">
      <c r="C64" s="190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88"/>
    </row>
    <row r="65" spans="3:14" x14ac:dyDescent="0.2">
      <c r="C65" s="190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88"/>
    </row>
    <row r="66" spans="3:14" x14ac:dyDescent="0.2">
      <c r="C66" s="190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88"/>
    </row>
    <row r="67" spans="3:14" ht="13.5" thickBot="1" x14ac:dyDescent="0.25">
      <c r="C67" s="191"/>
      <c r="D67" s="192"/>
      <c r="E67" s="192"/>
      <c r="F67" s="192"/>
      <c r="G67" s="192"/>
      <c r="H67" s="192"/>
      <c r="I67" s="192"/>
      <c r="J67" s="192"/>
      <c r="K67" s="192"/>
      <c r="L67" s="192"/>
      <c r="M67" s="192"/>
      <c r="N67" s="193"/>
    </row>
  </sheetData>
  <sheetProtection password="DB06" sheet="1" objects="1" scenarios="1"/>
  <protectedRanges>
    <protectedRange sqref="B3" name="Område2"/>
  </protectedRanges>
  <mergeCells count="9">
    <mergeCell ref="G32:K32"/>
    <mergeCell ref="D19:E19"/>
    <mergeCell ref="H25:K25"/>
    <mergeCell ref="E6:F6"/>
    <mergeCell ref="D9:E9"/>
    <mergeCell ref="D16:E16"/>
    <mergeCell ref="D17:E17"/>
    <mergeCell ref="E7:F7"/>
    <mergeCell ref="G31:I31"/>
  </mergeCells>
  <phoneticPr fontId="22" type="noConversion"/>
  <dataValidations count="1">
    <dataValidation type="list" allowBlank="1" showInputMessage="1" showErrorMessage="1" sqref="B3">
      <formula1>NY_NÄTLISTA</formula1>
    </dataValidation>
  </dataValidations>
  <pageMargins left="0.75" right="0.75" top="1" bottom="1" header="0.5" footer="0.5"/>
  <pageSetup paperSize="9" orientation="portrait" horizontalDpi="300" verticalDpi="0" copies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A9" sqref="A9"/>
    </sheetView>
  </sheetViews>
  <sheetFormatPr defaultRowHeight="12.75" x14ac:dyDescent="0.2"/>
  <cols>
    <col min="1" max="1" width="45.140625" style="1" bestFit="1" customWidth="1"/>
    <col min="2" max="2" width="18.85546875" style="1" customWidth="1"/>
    <col min="3" max="3" width="18.42578125" style="1" customWidth="1"/>
    <col min="4" max="4" width="24.5703125" style="1" customWidth="1"/>
    <col min="5" max="16384" width="9.140625" style="1"/>
  </cols>
  <sheetData>
    <row r="1" spans="1:5" ht="45" x14ac:dyDescent="0.25">
      <c r="A1" s="5"/>
      <c r="B1" s="6" t="s">
        <v>750</v>
      </c>
      <c r="C1" s="6" t="s">
        <v>751</v>
      </c>
      <c r="D1" s="6" t="s">
        <v>752</v>
      </c>
      <c r="E1" s="7" t="s">
        <v>53</v>
      </c>
    </row>
    <row r="2" spans="1:5" ht="15" x14ac:dyDescent="0.25">
      <c r="A2" s="8" t="s">
        <v>29</v>
      </c>
      <c r="B2" s="9">
        <v>1.1499999999999999</v>
      </c>
      <c r="C2" s="10">
        <v>357.27120000000002</v>
      </c>
      <c r="D2" s="10">
        <v>27.928799999999967</v>
      </c>
      <c r="E2" s="11">
        <v>1</v>
      </c>
    </row>
    <row r="3" spans="1:5" ht="15" x14ac:dyDescent="0.25">
      <c r="A3" s="8" t="s">
        <v>620</v>
      </c>
      <c r="B3" s="12">
        <v>1.1100000000000001</v>
      </c>
      <c r="C3" s="13">
        <v>269.60760000000005</v>
      </c>
      <c r="D3" s="13">
        <v>21.331547999999998</v>
      </c>
      <c r="E3" s="11">
        <v>1</v>
      </c>
    </row>
    <row r="4" spans="1:5" ht="15" x14ac:dyDescent="0.25">
      <c r="A4" s="8" t="s">
        <v>753</v>
      </c>
      <c r="B4" s="12">
        <v>1.1100000000000001</v>
      </c>
      <c r="C4" s="13">
        <v>280.03120000000001</v>
      </c>
      <c r="D4" s="13">
        <v>21.331547999999998</v>
      </c>
      <c r="E4" s="11">
        <v>1</v>
      </c>
    </row>
    <row r="5" spans="1:5" ht="15" x14ac:dyDescent="0.25">
      <c r="A5" s="8" t="s">
        <v>754</v>
      </c>
      <c r="B5" s="12">
        <v>1.1100000000000001</v>
      </c>
      <c r="C5" s="13">
        <v>280.03120000000001</v>
      </c>
      <c r="D5" s="13">
        <v>21.331547999999998</v>
      </c>
      <c r="E5" s="11">
        <v>1</v>
      </c>
    </row>
    <row r="6" spans="1:5" ht="15" x14ac:dyDescent="0.25">
      <c r="A6" s="8" t="s">
        <v>755</v>
      </c>
      <c r="B6" s="12">
        <v>1.0900000000000001</v>
      </c>
      <c r="C6" s="13">
        <v>206.80760000000001</v>
      </c>
      <c r="D6" s="13">
        <v>40.212000002901604</v>
      </c>
      <c r="E6" s="11">
        <v>1</v>
      </c>
    </row>
    <row r="7" spans="1:5" ht="15" x14ac:dyDescent="0.25">
      <c r="A7" s="8" t="s">
        <v>756</v>
      </c>
      <c r="B7" s="12">
        <v>1.1100000000000001</v>
      </c>
      <c r="C7" s="13">
        <v>280.03120000000001</v>
      </c>
      <c r="D7" s="13">
        <v>21.331547999999998</v>
      </c>
      <c r="E7" s="11">
        <v>1</v>
      </c>
    </row>
    <row r="8" spans="1:5" ht="15" x14ac:dyDescent="0.25">
      <c r="A8" s="8" t="s">
        <v>757</v>
      </c>
      <c r="B8" s="12">
        <v>0</v>
      </c>
      <c r="C8" s="13">
        <v>0</v>
      </c>
      <c r="D8" s="13">
        <v>0</v>
      </c>
      <c r="E8" s="11">
        <v>0</v>
      </c>
    </row>
    <row r="9" spans="1:5" ht="15" x14ac:dyDescent="0.25">
      <c r="A9" s="8" t="s">
        <v>621</v>
      </c>
      <c r="B9" s="12">
        <v>0.04</v>
      </c>
      <c r="C9" s="13">
        <v>97.073999999999998</v>
      </c>
      <c r="D9" s="13">
        <v>3.5684784000000001</v>
      </c>
      <c r="E9" s="11">
        <v>0</v>
      </c>
    </row>
    <row r="10" spans="1:5" ht="15" x14ac:dyDescent="0.25">
      <c r="A10" s="8" t="s">
        <v>19</v>
      </c>
      <c r="B10" s="12">
        <v>0.15</v>
      </c>
      <c r="C10" s="13">
        <v>0</v>
      </c>
      <c r="D10" s="13">
        <v>10.152000000000001</v>
      </c>
      <c r="E10" s="11">
        <v>0</v>
      </c>
    </row>
    <row r="11" spans="1:5" ht="15" x14ac:dyDescent="0.25">
      <c r="A11" s="8" t="s">
        <v>622</v>
      </c>
      <c r="B11" s="12">
        <v>1.05</v>
      </c>
      <c r="C11" s="13">
        <v>8.9640000000000004</v>
      </c>
      <c r="D11" s="13">
        <v>28.077480000000001</v>
      </c>
      <c r="E11" s="11">
        <v>0</v>
      </c>
    </row>
    <row r="12" spans="1:5" ht="15" x14ac:dyDescent="0.25">
      <c r="A12" s="8" t="s">
        <v>758</v>
      </c>
      <c r="B12" s="12">
        <v>0.03</v>
      </c>
      <c r="C12" s="13">
        <v>8.9640000000000004</v>
      </c>
      <c r="D12" s="13">
        <v>15.821726399999999</v>
      </c>
      <c r="E12" s="11">
        <v>0</v>
      </c>
    </row>
    <row r="13" spans="1:5" ht="15" x14ac:dyDescent="0.25">
      <c r="A13" s="8" t="s">
        <v>17</v>
      </c>
      <c r="B13" s="12">
        <v>0.05</v>
      </c>
      <c r="C13" s="13">
        <v>8.9640000000000004</v>
      </c>
      <c r="D13" s="13">
        <v>2.512041</v>
      </c>
      <c r="E13" s="11">
        <v>0</v>
      </c>
    </row>
    <row r="14" spans="1:5" ht="15" x14ac:dyDescent="0.25">
      <c r="A14" s="8" t="s">
        <v>759</v>
      </c>
      <c r="B14" s="12">
        <v>0.11</v>
      </c>
      <c r="C14" s="13">
        <v>5.8067999999999991</v>
      </c>
      <c r="D14" s="13">
        <v>14.183999999999999</v>
      </c>
      <c r="E14" s="11">
        <v>0</v>
      </c>
    </row>
    <row r="15" spans="1:5" ht="15" x14ac:dyDescent="0.25">
      <c r="A15" s="8" t="s">
        <v>13</v>
      </c>
      <c r="B15" s="12">
        <v>0.04</v>
      </c>
      <c r="C15" s="13">
        <v>5.7311999999999994</v>
      </c>
      <c r="D15" s="13">
        <v>3.5684784000000001</v>
      </c>
      <c r="E15" s="11">
        <v>0</v>
      </c>
    </row>
    <row r="16" spans="1:5" ht="15" x14ac:dyDescent="0.25">
      <c r="A16" s="8" t="s">
        <v>20</v>
      </c>
      <c r="B16" s="12">
        <v>0.04</v>
      </c>
      <c r="C16" s="13">
        <v>5.7311999999999994</v>
      </c>
      <c r="D16" s="13">
        <v>3.5684784000000001</v>
      </c>
      <c r="E16" s="11">
        <v>0</v>
      </c>
    </row>
    <row r="17" spans="1:5" ht="15" x14ac:dyDescent="0.25">
      <c r="A17" s="8" t="s">
        <v>760</v>
      </c>
      <c r="B17" s="12">
        <v>1.05</v>
      </c>
      <c r="C17" s="13">
        <v>8.9640000000000004</v>
      </c>
      <c r="D17" s="13">
        <v>28.077480000000001</v>
      </c>
      <c r="E17" s="11">
        <v>0</v>
      </c>
    </row>
    <row r="18" spans="1:5" ht="15" x14ac:dyDescent="0.25">
      <c r="A18" s="8" t="s">
        <v>761</v>
      </c>
      <c r="B18" s="12">
        <v>1.01</v>
      </c>
      <c r="C18" s="13">
        <v>393.392</v>
      </c>
      <c r="D18" s="13">
        <v>39.851999999999997</v>
      </c>
      <c r="E18" s="11">
        <v>0</v>
      </c>
    </row>
    <row r="19" spans="1:5" ht="15" x14ac:dyDescent="0.25">
      <c r="A19" s="8" t="s">
        <v>762</v>
      </c>
      <c r="B19" s="12">
        <v>0</v>
      </c>
      <c r="C19" s="13">
        <v>0</v>
      </c>
      <c r="D19" s="13">
        <v>0</v>
      </c>
      <c r="E19" s="11">
        <v>0</v>
      </c>
    </row>
    <row r="20" spans="1:5" ht="15" x14ac:dyDescent="0.25">
      <c r="A20" s="8" t="s">
        <v>26</v>
      </c>
      <c r="B20" s="12">
        <v>1.9</v>
      </c>
      <c r="C20" s="13">
        <v>227</v>
      </c>
      <c r="D20" s="13"/>
      <c r="E20" s="11">
        <v>0.39</v>
      </c>
    </row>
    <row r="21" spans="1:5" ht="15" x14ac:dyDescent="0.25">
      <c r="A21" s="8" t="s">
        <v>6</v>
      </c>
      <c r="B21" s="12">
        <v>1.1100000000000001</v>
      </c>
      <c r="C21" s="13">
        <v>280.03120000000001</v>
      </c>
      <c r="D21" s="13">
        <v>21.331547999999998</v>
      </c>
      <c r="E21" s="11">
        <v>1</v>
      </c>
    </row>
    <row r="22" spans="1:5" ht="15.75" thickBot="1" x14ac:dyDescent="0.3">
      <c r="A22" s="14" t="s">
        <v>763</v>
      </c>
      <c r="B22" s="15">
        <v>1.1100000000000001</v>
      </c>
      <c r="C22" s="16">
        <v>280.03120000000001</v>
      </c>
      <c r="D22" s="16">
        <v>21.331547999999998</v>
      </c>
      <c r="E22" s="17">
        <v>1</v>
      </c>
    </row>
  </sheetData>
  <sheetProtection password="DB06" sheet="1"/>
  <phoneticPr fontId="2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69"/>
  <sheetViews>
    <sheetView workbookViewId="0">
      <pane xSplit="2" ySplit="4" topLeftCell="C269" activePane="bottomRight" state="frozen"/>
      <selection pane="topRight" activeCell="C1" sqref="C1"/>
      <selection pane="bottomLeft" activeCell="A5" sqref="A5"/>
      <selection pane="bottomRight" activeCell="G273" sqref="G273"/>
    </sheetView>
  </sheetViews>
  <sheetFormatPr defaultColWidth="9.140625" defaultRowHeight="12.75" x14ac:dyDescent="0.2"/>
  <cols>
    <col min="1" max="1" width="15.28515625" customWidth="1"/>
    <col min="3" max="3" width="17.5703125" customWidth="1"/>
    <col min="4" max="4" width="15" customWidth="1"/>
    <col min="5" max="5" width="25.7109375" customWidth="1"/>
    <col min="6" max="6" width="20" customWidth="1"/>
  </cols>
  <sheetData>
    <row r="1" spans="1:24" ht="15" x14ac:dyDescent="0.25">
      <c r="A1" s="41"/>
      <c r="B1" s="42"/>
      <c r="C1" s="43"/>
      <c r="D1" s="43"/>
      <c r="E1" s="43"/>
      <c r="F1" s="43"/>
      <c r="G1" s="44"/>
      <c r="H1" s="43"/>
      <c r="I1" s="45"/>
      <c r="J1" s="46"/>
      <c r="K1" s="43"/>
      <c r="L1" s="43"/>
      <c r="M1" s="41"/>
      <c r="N1" s="41"/>
      <c r="O1" s="43"/>
      <c r="P1" s="117"/>
      <c r="Q1" s="47"/>
      <c r="R1" s="47"/>
      <c r="S1" s="43"/>
    </row>
    <row r="2" spans="1:24" ht="15" x14ac:dyDescent="0.25">
      <c r="A2" s="41"/>
      <c r="B2" s="41"/>
      <c r="C2" s="43"/>
      <c r="D2" s="43"/>
      <c r="E2" s="43"/>
      <c r="F2" s="43"/>
      <c r="G2" s="44"/>
      <c r="H2" s="43"/>
      <c r="I2" s="45"/>
      <c r="J2" s="46"/>
      <c r="K2" s="43"/>
      <c r="L2" s="43"/>
      <c r="M2" s="41"/>
      <c r="N2" s="41"/>
      <c r="O2" s="43"/>
      <c r="P2" s="117"/>
      <c r="Q2" s="47"/>
      <c r="R2" s="47"/>
      <c r="S2" s="47"/>
    </row>
    <row r="3" spans="1:24" ht="15" x14ac:dyDescent="0.25">
      <c r="A3" s="41"/>
      <c r="B3" s="41"/>
      <c r="C3" s="43"/>
      <c r="D3" s="43"/>
      <c r="E3" s="43"/>
      <c r="F3" s="43"/>
      <c r="G3" s="44"/>
      <c r="H3" s="43"/>
      <c r="I3" s="45"/>
      <c r="J3" s="46"/>
      <c r="K3" s="43"/>
      <c r="L3" s="43"/>
      <c r="M3" s="41"/>
      <c r="N3" s="41"/>
      <c r="O3" s="43"/>
      <c r="P3" s="117"/>
      <c r="Q3" s="47"/>
      <c r="R3" s="47"/>
      <c r="S3" s="47"/>
    </row>
    <row r="4" spans="1:24" ht="90" x14ac:dyDescent="0.25">
      <c r="A4" s="41" t="s">
        <v>51</v>
      </c>
      <c r="B4" s="42" t="s">
        <v>50</v>
      </c>
      <c r="C4" s="43" t="s">
        <v>783</v>
      </c>
      <c r="D4" s="43" t="s">
        <v>777</v>
      </c>
      <c r="E4" s="43" t="s">
        <v>53</v>
      </c>
      <c r="F4" s="43" t="s">
        <v>778</v>
      </c>
      <c r="G4" s="44" t="s">
        <v>595</v>
      </c>
      <c r="H4" s="43" t="s">
        <v>779</v>
      </c>
      <c r="I4" s="45" t="s">
        <v>594</v>
      </c>
      <c r="J4" s="46" t="s">
        <v>52</v>
      </c>
      <c r="K4" s="43" t="s">
        <v>780</v>
      </c>
      <c r="L4" s="43" t="s">
        <v>783</v>
      </c>
      <c r="M4" s="41" t="s">
        <v>785</v>
      </c>
      <c r="N4" s="41" t="s">
        <v>829</v>
      </c>
      <c r="O4" s="43" t="s">
        <v>781</v>
      </c>
      <c r="P4" s="117" t="s">
        <v>782</v>
      </c>
      <c r="Q4" s="47" t="s">
        <v>784</v>
      </c>
      <c r="R4" s="47" t="s">
        <v>776</v>
      </c>
      <c r="S4" s="43" t="s">
        <v>830</v>
      </c>
      <c r="T4" s="194" t="s">
        <v>937</v>
      </c>
      <c r="U4" s="52" t="s">
        <v>916</v>
      </c>
      <c r="X4" t="s">
        <v>933</v>
      </c>
    </row>
    <row r="5" spans="1:24" ht="15" x14ac:dyDescent="0.25">
      <c r="A5" s="48" t="s">
        <v>602</v>
      </c>
      <c r="B5" s="48" t="s">
        <v>54</v>
      </c>
      <c r="C5" s="49">
        <v>0.11132426429761248</v>
      </c>
      <c r="D5" s="49">
        <v>23.175106163242646</v>
      </c>
      <c r="E5" s="118">
        <v>3.5431320998065376E-2</v>
      </c>
      <c r="F5" s="49">
        <v>17.495080844641866</v>
      </c>
      <c r="G5" s="50">
        <v>18.010000000000002</v>
      </c>
      <c r="H5" s="51">
        <v>0</v>
      </c>
      <c r="I5" s="49">
        <v>20.159000000000002</v>
      </c>
      <c r="J5" s="49">
        <v>0.434</v>
      </c>
      <c r="K5" s="52" t="s">
        <v>786</v>
      </c>
      <c r="L5" s="52">
        <v>1.9</v>
      </c>
      <c r="M5" s="52">
        <v>227</v>
      </c>
      <c r="N5" s="52">
        <v>0.39</v>
      </c>
      <c r="O5" s="52"/>
      <c r="P5" s="119">
        <v>0</v>
      </c>
      <c r="Q5" s="52"/>
      <c r="R5" s="52"/>
      <c r="S5" s="52">
        <v>0</v>
      </c>
      <c r="T5" s="214" t="s">
        <v>633</v>
      </c>
      <c r="U5" s="171" t="s">
        <v>920</v>
      </c>
      <c r="X5" s="48" t="s">
        <v>54</v>
      </c>
    </row>
    <row r="6" spans="1:24" ht="15" x14ac:dyDescent="0.25">
      <c r="A6" s="48" t="s">
        <v>55</v>
      </c>
      <c r="B6" s="48" t="s">
        <v>56</v>
      </c>
      <c r="C6" s="49">
        <v>0.24896103896103908</v>
      </c>
      <c r="D6" s="49">
        <v>19.101272727272725</v>
      </c>
      <c r="E6" s="118">
        <v>2.5000000000000001E-2</v>
      </c>
      <c r="F6" s="49">
        <v>21.830787584415578</v>
      </c>
      <c r="G6" s="50">
        <v>0.77</v>
      </c>
      <c r="H6" s="51">
        <v>0</v>
      </c>
      <c r="I6" s="49">
        <v>1.2</v>
      </c>
      <c r="J6" s="49">
        <v>0.03</v>
      </c>
      <c r="K6" s="52" t="s">
        <v>633</v>
      </c>
      <c r="L6" s="52">
        <v>1.1000000000000001</v>
      </c>
      <c r="M6" s="52">
        <v>0</v>
      </c>
      <c r="N6" s="52">
        <v>0</v>
      </c>
      <c r="O6" s="52"/>
      <c r="P6" s="119" t="s">
        <v>831</v>
      </c>
      <c r="Q6" s="52"/>
      <c r="R6" s="52"/>
      <c r="S6" s="52">
        <v>0</v>
      </c>
      <c r="T6" s="214" t="s">
        <v>633</v>
      </c>
      <c r="U6" s="171" t="s">
        <v>920</v>
      </c>
      <c r="X6" s="48" t="s">
        <v>56</v>
      </c>
    </row>
    <row r="7" spans="1:24" ht="15" x14ac:dyDescent="0.25">
      <c r="A7" s="48" t="s">
        <v>677</v>
      </c>
      <c r="B7" s="48" t="s">
        <v>57</v>
      </c>
      <c r="C7" s="49">
        <v>0.1527345679012346</v>
      </c>
      <c r="D7" s="49">
        <v>31.978954814814823</v>
      </c>
      <c r="E7" s="118">
        <v>5.8563690372182439E-2</v>
      </c>
      <c r="F7" s="49">
        <v>18.47873494074074</v>
      </c>
      <c r="G7" s="50">
        <v>121.5</v>
      </c>
      <c r="H7" s="51">
        <v>0</v>
      </c>
      <c r="I7" s="49">
        <v>143.07499999999999</v>
      </c>
      <c r="J7" s="49">
        <v>3.6</v>
      </c>
      <c r="K7" s="52" t="s">
        <v>633</v>
      </c>
      <c r="L7" s="52">
        <v>1.9</v>
      </c>
      <c r="M7" s="52">
        <v>227</v>
      </c>
      <c r="N7" s="52">
        <v>0.39</v>
      </c>
      <c r="O7" s="52"/>
      <c r="P7" s="119">
        <v>0</v>
      </c>
      <c r="Q7" s="52"/>
      <c r="R7" s="52"/>
      <c r="S7" s="52">
        <v>0</v>
      </c>
      <c r="T7" s="214" t="s">
        <v>633</v>
      </c>
      <c r="U7" s="171" t="s">
        <v>920</v>
      </c>
      <c r="X7" s="48" t="s">
        <v>57</v>
      </c>
    </row>
    <row r="8" spans="1:24" ht="15" x14ac:dyDescent="0.25">
      <c r="A8" s="48" t="s">
        <v>58</v>
      </c>
      <c r="B8" s="195"/>
      <c r="C8" s="49">
        <v>3.8489999999999996E-2</v>
      </c>
      <c r="D8" s="49">
        <v>5.8314684000000012</v>
      </c>
      <c r="E8" s="118">
        <v>0.61875000000000002</v>
      </c>
      <c r="F8" s="49">
        <v>0.19198393199999997</v>
      </c>
      <c r="G8" s="50">
        <v>100</v>
      </c>
      <c r="H8" s="51">
        <v>0</v>
      </c>
      <c r="I8" s="49">
        <v>2.4</v>
      </c>
      <c r="J8" s="49">
        <v>1.5</v>
      </c>
      <c r="K8" s="52" t="s">
        <v>633</v>
      </c>
      <c r="L8" s="52">
        <v>1.9</v>
      </c>
      <c r="M8" s="52">
        <v>227</v>
      </c>
      <c r="N8" s="52">
        <v>0.39</v>
      </c>
      <c r="O8" s="52"/>
      <c r="P8" s="119">
        <v>0</v>
      </c>
      <c r="Q8" s="52"/>
      <c r="R8" s="52"/>
      <c r="S8" s="52">
        <v>0</v>
      </c>
      <c r="T8" s="214" t="s">
        <v>633</v>
      </c>
      <c r="U8" s="171" t="s">
        <v>920</v>
      </c>
      <c r="X8" t="s">
        <v>636</v>
      </c>
    </row>
    <row r="9" spans="1:24" ht="15" x14ac:dyDescent="0.25">
      <c r="A9" s="48" t="s">
        <v>59</v>
      </c>
      <c r="B9" s="48" t="s">
        <v>637</v>
      </c>
      <c r="C9" s="49">
        <v>0.15259231905465293</v>
      </c>
      <c r="D9" s="49">
        <v>31.65875911373708</v>
      </c>
      <c r="E9" s="118">
        <v>3.1201203940167822E-2</v>
      </c>
      <c r="F9" s="49">
        <v>25.288488108478582</v>
      </c>
      <c r="G9" s="50">
        <v>6.77</v>
      </c>
      <c r="H9" s="51">
        <v>0</v>
      </c>
      <c r="I9" s="49">
        <v>10.964</v>
      </c>
      <c r="J9" s="49">
        <v>0.23100000000000001</v>
      </c>
      <c r="K9" s="52" t="s">
        <v>633</v>
      </c>
      <c r="L9" s="52">
        <v>1.9</v>
      </c>
      <c r="M9" s="52">
        <v>227</v>
      </c>
      <c r="N9" s="52">
        <v>0.39</v>
      </c>
      <c r="O9" s="52"/>
      <c r="P9" s="119" t="s">
        <v>832</v>
      </c>
      <c r="Q9" s="52"/>
      <c r="R9" s="52"/>
      <c r="S9" s="52">
        <v>0</v>
      </c>
      <c r="T9" s="214" t="s">
        <v>633</v>
      </c>
      <c r="U9" s="171" t="s">
        <v>920</v>
      </c>
      <c r="X9" s="48" t="s">
        <v>637</v>
      </c>
    </row>
    <row r="10" spans="1:24" ht="15" x14ac:dyDescent="0.25">
      <c r="A10" s="48" t="s">
        <v>60</v>
      </c>
      <c r="B10" s="48" t="s">
        <v>61</v>
      </c>
      <c r="C10" s="49">
        <v>0.19531309297912722</v>
      </c>
      <c r="D10" s="49">
        <v>18.560187476280838</v>
      </c>
      <c r="E10" s="118">
        <v>2.8659558263518663E-2</v>
      </c>
      <c r="F10" s="49">
        <v>17.650889931688798</v>
      </c>
      <c r="G10" s="50">
        <v>2.1080000000000001</v>
      </c>
      <c r="H10" s="51">
        <v>0</v>
      </c>
      <c r="I10" s="49">
        <v>2.6259999999999994</v>
      </c>
      <c r="J10" s="49">
        <v>3.4000000000000002E-2</v>
      </c>
      <c r="K10" s="52" t="s">
        <v>633</v>
      </c>
      <c r="L10" s="52">
        <v>1.9</v>
      </c>
      <c r="M10" s="52">
        <v>227</v>
      </c>
      <c r="N10" s="52">
        <v>0.39</v>
      </c>
      <c r="O10" s="52"/>
      <c r="P10" s="119" t="s">
        <v>833</v>
      </c>
      <c r="Q10" s="52"/>
      <c r="R10" s="52"/>
      <c r="S10" s="52">
        <v>0</v>
      </c>
      <c r="T10" s="214" t="s">
        <v>633</v>
      </c>
      <c r="U10" s="171" t="s">
        <v>920</v>
      </c>
      <c r="X10" s="48" t="s">
        <v>61</v>
      </c>
    </row>
    <row r="11" spans="1:24" ht="15" x14ac:dyDescent="0.25">
      <c r="A11" s="48" t="s">
        <v>678</v>
      </c>
      <c r="B11" s="48" t="s">
        <v>62</v>
      </c>
      <c r="C11" s="49">
        <v>0.13181777439161033</v>
      </c>
      <c r="D11" s="49">
        <v>24.948833863666923</v>
      </c>
      <c r="E11" s="118">
        <v>5.1972281449893389E-2</v>
      </c>
      <c r="F11" s="49">
        <v>15.546891244565948</v>
      </c>
      <c r="G11" s="50">
        <v>89.251999999999995</v>
      </c>
      <c r="H11" s="51">
        <v>0</v>
      </c>
      <c r="I11" s="49">
        <v>93.8</v>
      </c>
      <c r="J11" s="49">
        <v>2.5</v>
      </c>
      <c r="K11" s="52" t="s">
        <v>633</v>
      </c>
      <c r="L11" s="52">
        <v>1.9</v>
      </c>
      <c r="M11" s="52">
        <v>165</v>
      </c>
      <c r="N11" s="52">
        <v>0.39</v>
      </c>
      <c r="O11" s="52"/>
      <c r="P11" s="119">
        <v>0</v>
      </c>
      <c r="Q11" s="52"/>
      <c r="R11" s="52"/>
      <c r="S11" s="52">
        <v>0</v>
      </c>
      <c r="T11" s="214" t="s">
        <v>633</v>
      </c>
      <c r="U11" s="171" t="s">
        <v>920</v>
      </c>
      <c r="X11" s="48" t="s">
        <v>62</v>
      </c>
    </row>
    <row r="12" spans="1:24" ht="15" x14ac:dyDescent="0.25">
      <c r="A12" s="48" t="s">
        <v>63</v>
      </c>
      <c r="B12" s="48" t="s">
        <v>64</v>
      </c>
      <c r="C12" s="49">
        <v>8.9044776119403021E-2</v>
      </c>
      <c r="D12" s="49">
        <v>19.323588059701493</v>
      </c>
      <c r="E12" s="118">
        <v>1.7510300176574452E-2</v>
      </c>
      <c r="F12" s="49">
        <v>19.847586884776117</v>
      </c>
      <c r="G12" s="50">
        <v>13.4</v>
      </c>
      <c r="H12" s="51">
        <v>0</v>
      </c>
      <c r="I12" s="49">
        <v>16.989999999999998</v>
      </c>
      <c r="J12" s="49">
        <v>0.25</v>
      </c>
      <c r="K12" s="52" t="s">
        <v>633</v>
      </c>
      <c r="L12" s="52">
        <v>1.9</v>
      </c>
      <c r="M12" s="52">
        <v>227</v>
      </c>
      <c r="N12" s="52">
        <v>0.39</v>
      </c>
      <c r="O12" s="52"/>
      <c r="P12" s="119" t="s">
        <v>834</v>
      </c>
      <c r="Q12" s="52"/>
      <c r="R12" s="52"/>
      <c r="S12" s="52">
        <v>0</v>
      </c>
      <c r="T12" s="214" t="s">
        <v>633</v>
      </c>
      <c r="U12" s="171" t="s">
        <v>920</v>
      </c>
      <c r="X12" s="48" t="s">
        <v>64</v>
      </c>
    </row>
    <row r="13" spans="1:24" ht="15" x14ac:dyDescent="0.25">
      <c r="A13" s="48" t="s">
        <v>679</v>
      </c>
      <c r="B13" s="48" t="s">
        <v>65</v>
      </c>
      <c r="C13" s="182">
        <v>0.295568</v>
      </c>
      <c r="D13" s="182">
        <v>90.374711680000004</v>
      </c>
      <c r="E13" s="183">
        <v>1.7946708463949843E-2</v>
      </c>
      <c r="F13" s="182">
        <v>19.986350841599997</v>
      </c>
      <c r="G13" s="184">
        <v>37.5</v>
      </c>
      <c r="H13" s="185">
        <v>0</v>
      </c>
      <c r="I13" s="182">
        <v>38.28</v>
      </c>
      <c r="J13" s="182">
        <v>1.3</v>
      </c>
      <c r="K13" s="186" t="s">
        <v>633</v>
      </c>
      <c r="L13" s="186">
        <v>1.9</v>
      </c>
      <c r="M13" s="186">
        <v>227</v>
      </c>
      <c r="N13" s="186">
        <v>0.39</v>
      </c>
      <c r="O13" s="186"/>
      <c r="P13" s="187" t="s">
        <v>835</v>
      </c>
      <c r="Q13" s="186"/>
      <c r="R13" s="186"/>
      <c r="S13" s="186">
        <v>0</v>
      </c>
      <c r="T13" s="214" t="s">
        <v>633</v>
      </c>
      <c r="U13" s="171" t="s">
        <v>920</v>
      </c>
      <c r="X13" s="48" t="s">
        <v>65</v>
      </c>
    </row>
    <row r="14" spans="1:24" ht="15" x14ac:dyDescent="0.25">
      <c r="A14" s="48" t="s">
        <v>771</v>
      </c>
      <c r="B14" s="48" t="s">
        <v>66</v>
      </c>
      <c r="C14" s="49">
        <v>0.16930955445405546</v>
      </c>
      <c r="D14" s="49">
        <v>35.942386235933284</v>
      </c>
      <c r="E14" s="118">
        <v>9.0380840070924964E-2</v>
      </c>
      <c r="F14" s="49">
        <v>14.821665751334324</v>
      </c>
      <c r="G14" s="50">
        <v>119.30195000000001</v>
      </c>
      <c r="H14" s="51">
        <v>0</v>
      </c>
      <c r="I14" s="49">
        <v>117.87100000000002</v>
      </c>
      <c r="J14" s="49">
        <v>3.1520000000000001</v>
      </c>
      <c r="K14" s="52" t="s">
        <v>633</v>
      </c>
      <c r="L14" s="52">
        <v>1.9</v>
      </c>
      <c r="M14" s="52">
        <v>227</v>
      </c>
      <c r="N14" s="52">
        <v>0.39</v>
      </c>
      <c r="O14" s="52"/>
      <c r="P14" s="119">
        <v>0</v>
      </c>
      <c r="Q14" s="52"/>
      <c r="R14" s="52"/>
      <c r="S14" s="52">
        <v>0</v>
      </c>
      <c r="T14" s="214" t="s">
        <v>633</v>
      </c>
      <c r="U14" s="171" t="s">
        <v>920</v>
      </c>
      <c r="X14" s="48" t="s">
        <v>66</v>
      </c>
    </row>
    <row r="15" spans="1:24" ht="15" x14ac:dyDescent="0.25">
      <c r="A15" s="48" t="s">
        <v>67</v>
      </c>
      <c r="B15" s="48" t="s">
        <v>68</v>
      </c>
      <c r="C15" s="49">
        <v>0.15433507853403144</v>
      </c>
      <c r="D15" s="49">
        <v>31.745409172774867</v>
      </c>
      <c r="E15" s="118">
        <v>6.5266702194661116E-2</v>
      </c>
      <c r="F15" s="49">
        <v>16.91951179174869</v>
      </c>
      <c r="G15" s="50">
        <v>19.100000000000001</v>
      </c>
      <c r="H15" s="51">
        <v>0</v>
      </c>
      <c r="I15" s="49">
        <v>20.641000000000002</v>
      </c>
      <c r="J15" s="49">
        <v>0.60299999999999998</v>
      </c>
      <c r="K15" s="52" t="s">
        <v>633</v>
      </c>
      <c r="L15" s="52">
        <v>1.9</v>
      </c>
      <c r="M15" s="52">
        <v>227</v>
      </c>
      <c r="N15" s="52">
        <v>0.39</v>
      </c>
      <c r="O15" s="52"/>
      <c r="P15" s="119">
        <v>0</v>
      </c>
      <c r="Q15" s="52"/>
      <c r="R15" s="52"/>
      <c r="S15" s="52">
        <v>0</v>
      </c>
      <c r="T15" s="214" t="s">
        <v>633</v>
      </c>
      <c r="U15" s="171" t="s">
        <v>920</v>
      </c>
      <c r="X15" s="48" t="s">
        <v>68</v>
      </c>
    </row>
    <row r="16" spans="1:24" ht="15" x14ac:dyDescent="0.25">
      <c r="A16" s="48" t="s">
        <v>69</v>
      </c>
      <c r="B16" s="48" t="s">
        <v>680</v>
      </c>
      <c r="C16" s="49">
        <v>8.0373289287399757E-2</v>
      </c>
      <c r="D16" s="49">
        <v>18.655386691835773</v>
      </c>
      <c r="E16" s="118">
        <v>1.2559240104113851E-2</v>
      </c>
      <c r="F16" s="49">
        <v>21.94250457559226</v>
      </c>
      <c r="G16" s="50">
        <v>81.5</v>
      </c>
      <c r="H16" s="51">
        <v>10.4</v>
      </c>
      <c r="I16" s="49">
        <v>113.78076923076922</v>
      </c>
      <c r="J16" s="49">
        <v>1.1000000000000001</v>
      </c>
      <c r="K16" s="52" t="s">
        <v>633</v>
      </c>
      <c r="L16" s="52">
        <v>1.9</v>
      </c>
      <c r="M16" s="52">
        <v>227</v>
      </c>
      <c r="N16" s="52">
        <v>0.39</v>
      </c>
      <c r="O16" s="52"/>
      <c r="P16" s="119" t="s">
        <v>836</v>
      </c>
      <c r="Q16" s="52"/>
      <c r="R16" s="52"/>
      <c r="S16" s="52">
        <v>0</v>
      </c>
      <c r="T16" s="214" t="s">
        <v>918</v>
      </c>
      <c r="U16" s="52" t="s">
        <v>919</v>
      </c>
      <c r="X16" s="48" t="s">
        <v>680</v>
      </c>
    </row>
    <row r="17" spans="1:24" ht="15" x14ac:dyDescent="0.25">
      <c r="A17" s="48" t="s">
        <v>771</v>
      </c>
      <c r="B17" s="48" t="s">
        <v>70</v>
      </c>
      <c r="C17" s="49">
        <v>0.27145283936089487</v>
      </c>
      <c r="D17" s="49">
        <v>125.75946584282119</v>
      </c>
      <c r="E17" s="118">
        <v>0.14060179657849065</v>
      </c>
      <c r="F17" s="49">
        <v>7.873533370337614</v>
      </c>
      <c r="G17" s="50">
        <v>222.98680000000002</v>
      </c>
      <c r="H17" s="51">
        <v>0</v>
      </c>
      <c r="I17" s="49">
        <v>262.16500000000002</v>
      </c>
      <c r="J17" s="49">
        <v>8.1329999999999991</v>
      </c>
      <c r="K17" s="52" t="s">
        <v>633</v>
      </c>
      <c r="L17" s="52">
        <v>1.9</v>
      </c>
      <c r="M17" s="52">
        <v>227</v>
      </c>
      <c r="N17" s="52">
        <v>0.39</v>
      </c>
      <c r="O17" s="52"/>
      <c r="P17" s="119">
        <v>0</v>
      </c>
      <c r="Q17" s="52"/>
      <c r="R17" s="52"/>
      <c r="S17" s="52">
        <v>0</v>
      </c>
      <c r="T17" s="214" t="s">
        <v>633</v>
      </c>
      <c r="U17" s="171" t="s">
        <v>920</v>
      </c>
      <c r="X17" s="48" t="s">
        <v>70</v>
      </c>
    </row>
    <row r="18" spans="1:24" ht="15" x14ac:dyDescent="0.25">
      <c r="A18" s="48" t="s">
        <v>71</v>
      </c>
      <c r="B18" s="48" t="s">
        <v>72</v>
      </c>
      <c r="C18" s="49">
        <v>0.2996446481090877</v>
      </c>
      <c r="D18" s="49">
        <v>47.557632660942929</v>
      </c>
      <c r="E18" s="118">
        <v>0.12329131525337141</v>
      </c>
      <c r="F18" s="49">
        <v>17.739435206321854</v>
      </c>
      <c r="G18" s="50">
        <v>33.661000000000001</v>
      </c>
      <c r="H18" s="51">
        <v>0</v>
      </c>
      <c r="I18" s="49">
        <v>40.204914999999993</v>
      </c>
      <c r="J18" s="49">
        <v>0.504915</v>
      </c>
      <c r="K18" s="52" t="s">
        <v>633</v>
      </c>
      <c r="L18" s="52">
        <v>1.9</v>
      </c>
      <c r="M18" s="52">
        <v>227</v>
      </c>
      <c r="N18" s="52">
        <v>0.39</v>
      </c>
      <c r="O18" s="52"/>
      <c r="P18" s="119">
        <v>0</v>
      </c>
      <c r="Q18" s="52"/>
      <c r="R18" s="52"/>
      <c r="S18" s="52">
        <v>0</v>
      </c>
      <c r="T18" s="214" t="s">
        <v>633</v>
      </c>
      <c r="U18" s="171" t="s">
        <v>920</v>
      </c>
      <c r="X18" s="48" t="s">
        <v>72</v>
      </c>
    </row>
    <row r="19" spans="1:24" ht="15" x14ac:dyDescent="0.25">
      <c r="A19" s="48" t="s">
        <v>73</v>
      </c>
      <c r="B19" s="48" t="s">
        <v>74</v>
      </c>
      <c r="C19" s="49">
        <v>0.56139696255564286</v>
      </c>
      <c r="D19" s="49">
        <v>98.264560617962815</v>
      </c>
      <c r="E19" s="118">
        <v>0.45825796785616996</v>
      </c>
      <c r="F19" s="49">
        <v>24.163535327179233</v>
      </c>
      <c r="G19" s="50">
        <v>7.6379999999999999</v>
      </c>
      <c r="H19" s="51">
        <v>0</v>
      </c>
      <c r="I19" s="49">
        <v>7.3419999999999996</v>
      </c>
      <c r="J19" s="49">
        <v>0.127</v>
      </c>
      <c r="K19" s="52" t="s">
        <v>633</v>
      </c>
      <c r="L19" s="52">
        <v>1.9</v>
      </c>
      <c r="M19" s="52">
        <v>227</v>
      </c>
      <c r="N19" s="52">
        <v>0.39</v>
      </c>
      <c r="O19" s="52"/>
      <c r="P19" s="119">
        <v>0</v>
      </c>
      <c r="Q19" s="52"/>
      <c r="R19" s="52"/>
      <c r="S19" s="52">
        <v>0</v>
      </c>
      <c r="T19" s="214" t="s">
        <v>633</v>
      </c>
      <c r="U19" s="171" t="s">
        <v>920</v>
      </c>
      <c r="X19" s="48" t="s">
        <v>74</v>
      </c>
    </row>
    <row r="20" spans="1:24" ht="15" x14ac:dyDescent="0.25">
      <c r="A20" s="48" t="s">
        <v>681</v>
      </c>
      <c r="B20" s="48" t="s">
        <v>75</v>
      </c>
      <c r="C20" s="49">
        <v>0.20068292682926847</v>
      </c>
      <c r="D20" s="49">
        <v>15.228119024390246</v>
      </c>
      <c r="E20" s="118">
        <v>1.2365591397849464E-2</v>
      </c>
      <c r="F20" s="49">
        <v>19.010425960975613</v>
      </c>
      <c r="G20" s="50">
        <v>8.1999999999999993</v>
      </c>
      <c r="H20" s="51">
        <v>0</v>
      </c>
      <c r="I20" s="49">
        <v>11.16</v>
      </c>
      <c r="J20" s="49">
        <v>0.2</v>
      </c>
      <c r="K20" s="52" t="s">
        <v>633</v>
      </c>
      <c r="L20" s="52">
        <v>1.9</v>
      </c>
      <c r="M20" s="52">
        <v>227</v>
      </c>
      <c r="N20" s="52">
        <v>0.39</v>
      </c>
      <c r="O20" s="52"/>
      <c r="P20" s="119">
        <v>0</v>
      </c>
      <c r="Q20" s="52"/>
      <c r="R20" s="52"/>
      <c r="S20" s="52">
        <v>0</v>
      </c>
      <c r="T20" s="214" t="s">
        <v>633</v>
      </c>
      <c r="U20" s="171" t="s">
        <v>920</v>
      </c>
      <c r="X20" s="48" t="s">
        <v>75</v>
      </c>
    </row>
    <row r="21" spans="1:24" ht="15" x14ac:dyDescent="0.25">
      <c r="A21" s="48" t="s">
        <v>76</v>
      </c>
      <c r="B21" s="48"/>
      <c r="C21" s="49" t="e">
        <v>#DIV/0!</v>
      </c>
      <c r="D21" s="49" t="e">
        <v>#DIV/0!</v>
      </c>
      <c r="E21" s="118">
        <v>8.1589730290456464E-2</v>
      </c>
      <c r="F21" s="49" t="e">
        <v>#DIV/0!</v>
      </c>
      <c r="G21" s="50">
        <v>0</v>
      </c>
      <c r="H21" s="51">
        <v>0</v>
      </c>
      <c r="I21" s="49">
        <v>3.8559999999999994</v>
      </c>
      <c r="J21" s="49">
        <v>9.9000000000000005E-2</v>
      </c>
      <c r="K21" s="52" t="s">
        <v>633</v>
      </c>
      <c r="L21" s="52">
        <v>1.9</v>
      </c>
      <c r="M21" s="52">
        <v>227</v>
      </c>
      <c r="N21" s="52">
        <v>0.39</v>
      </c>
      <c r="O21" s="52"/>
      <c r="P21" s="119">
        <v>0</v>
      </c>
      <c r="Q21" s="52"/>
      <c r="R21" s="52"/>
      <c r="S21" s="52">
        <v>0</v>
      </c>
      <c r="T21" s="214" t="s">
        <v>633</v>
      </c>
      <c r="U21" s="171" t="s">
        <v>920</v>
      </c>
      <c r="X21" s="48" t="s">
        <v>77</v>
      </c>
    </row>
    <row r="22" spans="1:24" ht="15" x14ac:dyDescent="0.25">
      <c r="A22" s="48" t="s">
        <v>78</v>
      </c>
      <c r="B22" s="48" t="s">
        <v>79</v>
      </c>
      <c r="C22" s="49">
        <v>0.40460930042274657</v>
      </c>
      <c r="D22" s="49">
        <v>71.885677894449756</v>
      </c>
      <c r="E22" s="118">
        <v>0.19223019163958308</v>
      </c>
      <c r="F22" s="49">
        <v>18.48469912996045</v>
      </c>
      <c r="G22" s="50">
        <v>7.3330000000000002</v>
      </c>
      <c r="H22" s="51">
        <v>0</v>
      </c>
      <c r="I22" s="49">
        <v>8.923</v>
      </c>
      <c r="J22" s="49">
        <v>0.193</v>
      </c>
      <c r="K22" s="52" t="s">
        <v>633</v>
      </c>
      <c r="L22" s="52">
        <v>1.9</v>
      </c>
      <c r="M22" s="52">
        <v>227</v>
      </c>
      <c r="N22" s="52">
        <v>0.39</v>
      </c>
      <c r="O22" s="52"/>
      <c r="P22" s="119" t="s">
        <v>882</v>
      </c>
      <c r="Q22" s="52"/>
      <c r="R22" s="52"/>
      <c r="S22" s="52">
        <v>0</v>
      </c>
      <c r="T22" s="214" t="s">
        <v>633</v>
      </c>
      <c r="U22" s="171" t="s">
        <v>920</v>
      </c>
      <c r="X22" s="48" t="s">
        <v>79</v>
      </c>
    </row>
    <row r="23" spans="1:24" ht="15" x14ac:dyDescent="0.25">
      <c r="A23" s="48" t="s">
        <v>80</v>
      </c>
      <c r="B23" s="48" t="s">
        <v>81</v>
      </c>
      <c r="C23" s="49">
        <v>0.32863680623174307</v>
      </c>
      <c r="D23" s="49">
        <v>52.689797208698479</v>
      </c>
      <c r="E23" s="118">
        <v>0.12723382834130378</v>
      </c>
      <c r="F23" s="49">
        <v>19.187776802336902</v>
      </c>
      <c r="G23" s="50">
        <v>3.081</v>
      </c>
      <c r="H23" s="51">
        <v>0</v>
      </c>
      <c r="I23" s="49">
        <v>3.9729999999999999</v>
      </c>
      <c r="J23" s="49">
        <v>0.05</v>
      </c>
      <c r="K23" s="52" t="s">
        <v>788</v>
      </c>
      <c r="L23" s="52">
        <v>1.9</v>
      </c>
      <c r="M23" s="52">
        <v>227</v>
      </c>
      <c r="N23" s="52">
        <v>0.39</v>
      </c>
      <c r="O23" s="52"/>
      <c r="P23" s="119">
        <v>0</v>
      </c>
      <c r="Q23" s="52"/>
      <c r="R23" s="52"/>
      <c r="S23" s="52">
        <v>0</v>
      </c>
      <c r="T23" s="214" t="s">
        <v>633</v>
      </c>
      <c r="U23" s="171" t="s">
        <v>920</v>
      </c>
      <c r="X23" s="48" t="s">
        <v>81</v>
      </c>
    </row>
    <row r="24" spans="1:24" ht="15" x14ac:dyDescent="0.25">
      <c r="A24" s="48" t="s">
        <v>82</v>
      </c>
      <c r="B24" s="48" t="s">
        <v>83</v>
      </c>
      <c r="C24" s="49">
        <v>0.74409225092250919</v>
      </c>
      <c r="D24" s="49">
        <v>132.70054612546124</v>
      </c>
      <c r="E24" s="118">
        <v>0.37676638475338409</v>
      </c>
      <c r="F24" s="49">
        <v>22.999483396493538</v>
      </c>
      <c r="G24" s="50">
        <v>27.1</v>
      </c>
      <c r="H24" s="51">
        <v>0</v>
      </c>
      <c r="I24" s="49">
        <v>42.920999999999999</v>
      </c>
      <c r="J24" s="49">
        <v>1.7209999999999999</v>
      </c>
      <c r="K24" s="52" t="s">
        <v>633</v>
      </c>
      <c r="L24" s="52">
        <v>1.9</v>
      </c>
      <c r="M24" s="52">
        <v>227</v>
      </c>
      <c r="N24" s="52">
        <v>0.39</v>
      </c>
      <c r="O24" s="52"/>
      <c r="P24" s="119">
        <v>0</v>
      </c>
      <c r="Q24" s="52"/>
      <c r="R24" s="52"/>
      <c r="S24" s="52">
        <v>0</v>
      </c>
      <c r="T24" s="214" t="s">
        <v>633</v>
      </c>
      <c r="U24" s="171" t="s">
        <v>920</v>
      </c>
      <c r="X24" s="48" t="s">
        <v>83</v>
      </c>
    </row>
    <row r="25" spans="1:24" ht="15" x14ac:dyDescent="0.25">
      <c r="A25" s="48" t="s">
        <v>84</v>
      </c>
      <c r="B25" s="48" t="s">
        <v>85</v>
      </c>
      <c r="C25" s="49">
        <v>0.235564949160288</v>
      </c>
      <c r="D25" s="49">
        <v>26.018833314292241</v>
      </c>
      <c r="E25" s="118">
        <v>4.4080369667464307E-2</v>
      </c>
      <c r="F25" s="49">
        <v>19.805225984233974</v>
      </c>
      <c r="G25" s="50">
        <v>8.7530000000000001</v>
      </c>
      <c r="H25" s="51">
        <v>0</v>
      </c>
      <c r="I25" s="49">
        <v>12.119</v>
      </c>
      <c r="J25" s="49">
        <v>0.13900000000000001</v>
      </c>
      <c r="K25" s="52" t="s">
        <v>633</v>
      </c>
      <c r="L25" s="52">
        <v>1.9</v>
      </c>
      <c r="M25" s="52">
        <v>227</v>
      </c>
      <c r="N25" s="52">
        <v>0.39</v>
      </c>
      <c r="O25" s="52"/>
      <c r="P25" s="119" t="s">
        <v>837</v>
      </c>
      <c r="Q25" s="52"/>
      <c r="R25" s="52"/>
      <c r="S25" s="52">
        <v>0</v>
      </c>
      <c r="T25" s="214" t="s">
        <v>633</v>
      </c>
      <c r="U25" s="171" t="s">
        <v>920</v>
      </c>
      <c r="X25" s="48" t="s">
        <v>85</v>
      </c>
    </row>
    <row r="26" spans="1:24" ht="15" x14ac:dyDescent="0.25">
      <c r="A26" s="48" t="s">
        <v>86</v>
      </c>
      <c r="B26" s="48" t="s">
        <v>87</v>
      </c>
      <c r="C26" s="49">
        <v>0.1176125213434777</v>
      </c>
      <c r="D26" s="49">
        <v>18.100263954313622</v>
      </c>
      <c r="E26" s="118">
        <v>9.3941276992387749E-3</v>
      </c>
      <c r="F26" s="49">
        <v>11.549776853949938</v>
      </c>
      <c r="G26" s="50">
        <v>8.1582299999999996</v>
      </c>
      <c r="H26" s="51">
        <v>0</v>
      </c>
      <c r="I26" s="49">
        <v>12.874000000000001</v>
      </c>
      <c r="J26" s="49">
        <v>0.246</v>
      </c>
      <c r="K26" s="52" t="s">
        <v>789</v>
      </c>
      <c r="L26" s="52">
        <v>1.9</v>
      </c>
      <c r="M26" s="52">
        <v>227</v>
      </c>
      <c r="N26" s="52">
        <v>0.39</v>
      </c>
      <c r="O26" s="52"/>
      <c r="P26" s="119">
        <v>0</v>
      </c>
      <c r="Q26" s="52"/>
      <c r="R26" s="52"/>
      <c r="S26" s="52">
        <v>0</v>
      </c>
      <c r="T26" s="214" t="s">
        <v>633</v>
      </c>
      <c r="U26" s="171" t="s">
        <v>920</v>
      </c>
      <c r="X26" s="48" t="s">
        <v>87</v>
      </c>
    </row>
    <row r="27" spans="1:24" ht="15" x14ac:dyDescent="0.25">
      <c r="A27" s="48" t="s">
        <v>60</v>
      </c>
      <c r="B27" s="48" t="s">
        <v>88</v>
      </c>
      <c r="C27" s="49">
        <v>0.27105484322810047</v>
      </c>
      <c r="D27" s="49">
        <v>63.320219976295661</v>
      </c>
      <c r="E27" s="118">
        <v>0.12043999144262997</v>
      </c>
      <c r="F27" s="49">
        <v>24.546199566426029</v>
      </c>
      <c r="G27" s="50">
        <v>9.2810000000000006</v>
      </c>
      <c r="H27" s="51">
        <v>0</v>
      </c>
      <c r="I27" s="49">
        <v>14.023</v>
      </c>
      <c r="J27" s="49">
        <v>0.187</v>
      </c>
      <c r="K27" s="52" t="s">
        <v>633</v>
      </c>
      <c r="L27" s="52">
        <v>1.9</v>
      </c>
      <c r="M27" s="52">
        <v>227</v>
      </c>
      <c r="N27" s="52">
        <v>0.39</v>
      </c>
      <c r="O27" s="52"/>
      <c r="P27" s="119" t="s">
        <v>833</v>
      </c>
      <c r="Q27" s="52"/>
      <c r="R27" s="52"/>
      <c r="S27" s="52">
        <v>0</v>
      </c>
      <c r="T27" s="214" t="s">
        <v>633</v>
      </c>
      <c r="U27" s="171" t="s">
        <v>920</v>
      </c>
      <c r="X27" s="48" t="s">
        <v>88</v>
      </c>
    </row>
    <row r="28" spans="1:24" ht="15" x14ac:dyDescent="0.25">
      <c r="A28" s="48" t="s">
        <v>89</v>
      </c>
      <c r="B28" s="48" t="s">
        <v>90</v>
      </c>
      <c r="C28" s="49">
        <v>0.21301422715215829</v>
      </c>
      <c r="D28" s="49">
        <v>21.759306775982637</v>
      </c>
      <c r="E28" s="118">
        <v>3.6279024767801857E-2</v>
      </c>
      <c r="F28" s="49">
        <v>17.626861658066066</v>
      </c>
      <c r="G28" s="50">
        <v>8.2940000000000005</v>
      </c>
      <c r="H28" s="51">
        <v>0</v>
      </c>
      <c r="I28" s="49">
        <v>10.336</v>
      </c>
      <c r="J28" s="49">
        <v>0.182</v>
      </c>
      <c r="K28" s="52" t="s">
        <v>633</v>
      </c>
      <c r="L28" s="52">
        <v>1.9</v>
      </c>
      <c r="M28" s="52">
        <v>227</v>
      </c>
      <c r="N28" s="52">
        <v>0.39</v>
      </c>
      <c r="O28" s="52"/>
      <c r="P28" s="119" t="s">
        <v>838</v>
      </c>
      <c r="Q28" s="52"/>
      <c r="R28" s="52"/>
      <c r="S28" s="52">
        <v>0</v>
      </c>
      <c r="T28" s="214" t="s">
        <v>633</v>
      </c>
      <c r="U28" s="171" t="s">
        <v>920</v>
      </c>
      <c r="X28" s="48" t="s">
        <v>90</v>
      </c>
    </row>
    <row r="29" spans="1:24" ht="15" x14ac:dyDescent="0.25">
      <c r="A29" s="48" t="s">
        <v>63</v>
      </c>
      <c r="B29" s="48" t="s">
        <v>91</v>
      </c>
      <c r="C29" s="49">
        <v>0.33242345033607168</v>
      </c>
      <c r="D29" s="49">
        <v>143.29375306945482</v>
      </c>
      <c r="E29" s="118">
        <v>0.12629371999608113</v>
      </c>
      <c r="F29" s="49">
        <v>8.5258641092307705</v>
      </c>
      <c r="G29" s="50">
        <v>133.9</v>
      </c>
      <c r="H29" s="51">
        <v>0</v>
      </c>
      <c r="I29" s="49">
        <v>183.726</v>
      </c>
      <c r="J29" s="49">
        <v>8.4960000000000004</v>
      </c>
      <c r="K29" s="52" t="s">
        <v>633</v>
      </c>
      <c r="L29" s="52">
        <v>1.9</v>
      </c>
      <c r="M29" s="52">
        <v>227</v>
      </c>
      <c r="N29" s="52">
        <v>0.39</v>
      </c>
      <c r="O29" s="52"/>
      <c r="P29" s="119" t="s">
        <v>834</v>
      </c>
      <c r="Q29" s="52"/>
      <c r="R29" s="52"/>
      <c r="S29" s="52">
        <v>0</v>
      </c>
      <c r="T29" s="214" t="s">
        <v>633</v>
      </c>
      <c r="U29" s="171" t="s">
        <v>920</v>
      </c>
      <c r="X29" s="48" t="s">
        <v>91</v>
      </c>
    </row>
    <row r="30" spans="1:24" ht="15" x14ac:dyDescent="0.25">
      <c r="A30" s="48" t="s">
        <v>92</v>
      </c>
      <c r="B30" s="48"/>
      <c r="C30" s="49">
        <v>6.3500000000000029E-2</v>
      </c>
      <c r="D30" s="49">
        <v>13.863</v>
      </c>
      <c r="E30" s="118">
        <v>2.4911284599006388E-3</v>
      </c>
      <c r="F30" s="49">
        <v>18.4586808</v>
      </c>
      <c r="G30" s="50">
        <v>6</v>
      </c>
      <c r="H30" s="51">
        <v>0</v>
      </c>
      <c r="I30" s="49">
        <v>14.09</v>
      </c>
      <c r="J30" s="49">
        <v>0.09</v>
      </c>
      <c r="K30" s="52" t="s">
        <v>633</v>
      </c>
      <c r="L30" s="52">
        <v>1.9</v>
      </c>
      <c r="M30" s="52">
        <v>227</v>
      </c>
      <c r="N30" s="52">
        <v>0.39</v>
      </c>
      <c r="O30" s="52"/>
      <c r="P30" s="119">
        <v>0</v>
      </c>
      <c r="Q30" s="52"/>
      <c r="R30" s="52"/>
      <c r="S30" s="52">
        <v>0</v>
      </c>
      <c r="T30" s="214" t="s">
        <v>633</v>
      </c>
      <c r="U30" s="171" t="s">
        <v>920</v>
      </c>
      <c r="X30" s="48" t="s">
        <v>93</v>
      </c>
    </row>
    <row r="31" spans="1:24" ht="15" x14ac:dyDescent="0.25">
      <c r="A31" s="48" t="s">
        <v>94</v>
      </c>
      <c r="B31" s="48" t="s">
        <v>95</v>
      </c>
      <c r="C31" s="49">
        <v>0.22633613445378153</v>
      </c>
      <c r="D31" s="49">
        <v>51.04512605042018</v>
      </c>
      <c r="E31" s="118">
        <v>9.6931641326469531E-2</v>
      </c>
      <c r="F31" s="49">
        <v>22.499247509243695</v>
      </c>
      <c r="G31" s="50">
        <v>11.9</v>
      </c>
      <c r="H31" s="51">
        <v>0</v>
      </c>
      <c r="I31" s="49">
        <v>16.706</v>
      </c>
      <c r="J31" s="49">
        <v>0.30599999999999999</v>
      </c>
      <c r="K31" s="52" t="s">
        <v>633</v>
      </c>
      <c r="L31" s="52">
        <v>1.9</v>
      </c>
      <c r="M31" s="52">
        <v>227</v>
      </c>
      <c r="N31" s="52">
        <v>0.39</v>
      </c>
      <c r="O31" s="52"/>
      <c r="P31" s="119" t="s">
        <v>912</v>
      </c>
      <c r="Q31" s="52"/>
      <c r="R31" s="52"/>
      <c r="S31" s="52">
        <v>0</v>
      </c>
      <c r="T31" s="214" t="s">
        <v>633</v>
      </c>
      <c r="U31" s="171" t="s">
        <v>920</v>
      </c>
      <c r="X31" s="48" t="s">
        <v>95</v>
      </c>
    </row>
    <row r="32" spans="1:24" ht="15" x14ac:dyDescent="0.25">
      <c r="A32" s="48" t="s">
        <v>96</v>
      </c>
      <c r="C32" s="49">
        <v>2.8499999999999998E-2</v>
      </c>
      <c r="D32" s="49">
        <v>3.4049999999999998</v>
      </c>
      <c r="E32" s="118">
        <v>0.39</v>
      </c>
      <c r="F32" s="49">
        <v>0</v>
      </c>
      <c r="G32" s="50">
        <v>28</v>
      </c>
      <c r="H32" s="51">
        <v>0</v>
      </c>
      <c r="I32" s="49">
        <v>0.42</v>
      </c>
      <c r="J32" s="49">
        <v>0.42</v>
      </c>
      <c r="K32" s="52" t="s">
        <v>633</v>
      </c>
      <c r="L32" s="52">
        <v>1.9</v>
      </c>
      <c r="M32" s="52">
        <v>227</v>
      </c>
      <c r="N32" s="52">
        <v>0.39</v>
      </c>
      <c r="O32" s="52"/>
      <c r="P32" s="119">
        <v>0</v>
      </c>
      <c r="Q32" s="52"/>
      <c r="R32" s="52"/>
      <c r="S32" s="52">
        <v>0</v>
      </c>
      <c r="T32" s="214" t="s">
        <v>633</v>
      </c>
      <c r="U32" s="171" t="s">
        <v>920</v>
      </c>
      <c r="X32" s="48" t="s">
        <v>97</v>
      </c>
    </row>
    <row r="33" spans="1:24" ht="15" x14ac:dyDescent="0.25">
      <c r="A33" s="48" t="s">
        <v>98</v>
      </c>
      <c r="B33" s="48" t="s">
        <v>1</v>
      </c>
      <c r="C33" s="49">
        <v>6.0225300784084862E-2</v>
      </c>
      <c r="D33" s="49">
        <v>43.174886488742679</v>
      </c>
      <c r="E33" s="118">
        <v>2.8035626393281315E-2</v>
      </c>
      <c r="F33" s="49">
        <v>7.5699391752342411</v>
      </c>
      <c r="G33" s="50">
        <v>376.8</v>
      </c>
      <c r="H33" s="51">
        <v>31.690999999999999</v>
      </c>
      <c r="I33" s="49">
        <v>419.00101366355437</v>
      </c>
      <c r="J33" s="49">
        <v>15.379</v>
      </c>
      <c r="K33" s="52" t="s">
        <v>790</v>
      </c>
      <c r="L33" s="52">
        <v>0</v>
      </c>
      <c r="M33" s="52">
        <v>0</v>
      </c>
      <c r="N33" s="52">
        <v>0</v>
      </c>
      <c r="O33" s="52"/>
      <c r="P33" s="119" t="s">
        <v>929</v>
      </c>
      <c r="Q33" s="52"/>
      <c r="R33" s="52"/>
      <c r="S33" s="52">
        <v>0</v>
      </c>
      <c r="T33" s="214">
        <v>0.56031262237068902</v>
      </c>
      <c r="U33" s="52" t="s">
        <v>919</v>
      </c>
      <c r="V33" s="52"/>
      <c r="W33" s="52" t="s">
        <v>323</v>
      </c>
      <c r="X33" s="48" t="s">
        <v>1</v>
      </c>
    </row>
    <row r="34" spans="1:24" ht="15" x14ac:dyDescent="0.25">
      <c r="A34" s="48" t="s">
        <v>99</v>
      </c>
      <c r="B34" s="48" t="s">
        <v>100</v>
      </c>
      <c r="C34" s="49">
        <v>0.31661622224288793</v>
      </c>
      <c r="D34" s="49">
        <v>84.988319787041178</v>
      </c>
      <c r="E34" s="118">
        <v>0.13717070837305084</v>
      </c>
      <c r="F34" s="49">
        <v>12.096412505104206</v>
      </c>
      <c r="G34" s="50">
        <v>613.97199999999998</v>
      </c>
      <c r="H34" s="51">
        <v>134.35300000000001</v>
      </c>
      <c r="I34" s="49">
        <v>667.04342946606278</v>
      </c>
      <c r="J34" s="49">
        <v>51.144000000000005</v>
      </c>
      <c r="K34" s="52" t="s">
        <v>633</v>
      </c>
      <c r="L34" s="52">
        <v>1.9</v>
      </c>
      <c r="M34" s="52">
        <v>227</v>
      </c>
      <c r="N34" s="52">
        <v>0.39</v>
      </c>
      <c r="O34" s="52"/>
      <c r="P34" s="119" t="s">
        <v>840</v>
      </c>
      <c r="Q34" s="52"/>
      <c r="R34" s="52"/>
      <c r="S34" s="52">
        <v>0</v>
      </c>
      <c r="T34" s="214">
        <v>0.6022987261898104</v>
      </c>
      <c r="U34" s="52" t="s">
        <v>919</v>
      </c>
      <c r="X34" s="48" t="s">
        <v>100</v>
      </c>
    </row>
    <row r="35" spans="1:24" ht="15" x14ac:dyDescent="0.25">
      <c r="A35" s="48" t="s">
        <v>682</v>
      </c>
      <c r="B35" s="196"/>
      <c r="C35" s="49">
        <v>0.19385291568651733</v>
      </c>
      <c r="D35" s="49">
        <v>46.22092732450168</v>
      </c>
      <c r="E35" s="118">
        <v>2.059365404298874E-2</v>
      </c>
      <c r="F35" s="49">
        <v>47.743344833477778</v>
      </c>
      <c r="G35" s="50">
        <v>16.154</v>
      </c>
      <c r="H35" s="51">
        <v>0</v>
      </c>
      <c r="I35" s="49">
        <v>48.85</v>
      </c>
      <c r="J35" s="49">
        <v>0.4</v>
      </c>
      <c r="K35" s="52" t="s">
        <v>633</v>
      </c>
      <c r="L35" s="52">
        <v>1.9</v>
      </c>
      <c r="M35" s="52">
        <v>227</v>
      </c>
      <c r="N35" s="52">
        <v>0.39</v>
      </c>
      <c r="O35" s="52"/>
      <c r="P35" s="119">
        <v>0</v>
      </c>
      <c r="Q35" s="52"/>
      <c r="R35" s="52"/>
      <c r="S35" s="52">
        <v>0</v>
      </c>
      <c r="T35" s="214" t="s">
        <v>633</v>
      </c>
      <c r="U35" s="171" t="s">
        <v>920</v>
      </c>
      <c r="X35" s="48" t="s">
        <v>101</v>
      </c>
    </row>
    <row r="36" spans="1:24" ht="15" x14ac:dyDescent="0.25">
      <c r="A36" s="48" t="s">
        <v>102</v>
      </c>
      <c r="B36" s="48" t="s">
        <v>103</v>
      </c>
      <c r="C36" s="49">
        <v>0.13462684658182522</v>
      </c>
      <c r="D36" s="49">
        <v>18.957105480590908</v>
      </c>
      <c r="E36" s="118">
        <v>1.8745302621689729E-2</v>
      </c>
      <c r="F36" s="49">
        <v>22.254866944401101</v>
      </c>
      <c r="G36" s="50">
        <v>15.637</v>
      </c>
      <c r="H36" s="51">
        <v>0</v>
      </c>
      <c r="I36" s="49">
        <v>22.619</v>
      </c>
      <c r="J36" s="49">
        <v>0.311</v>
      </c>
      <c r="K36" s="52" t="s">
        <v>633</v>
      </c>
      <c r="L36" s="52">
        <v>2</v>
      </c>
      <c r="M36" s="52">
        <v>0</v>
      </c>
      <c r="N36" s="52">
        <v>0</v>
      </c>
      <c r="O36" s="52"/>
      <c r="P36" s="119" t="s">
        <v>841</v>
      </c>
      <c r="Q36" s="52"/>
      <c r="R36" s="52"/>
      <c r="S36" s="52">
        <v>0</v>
      </c>
      <c r="T36" s="214" t="s">
        <v>633</v>
      </c>
      <c r="U36" s="171" t="s">
        <v>920</v>
      </c>
      <c r="X36" s="48" t="s">
        <v>103</v>
      </c>
    </row>
    <row r="37" spans="1:24" ht="15" x14ac:dyDescent="0.25">
      <c r="A37" s="48" t="s">
        <v>86</v>
      </c>
      <c r="B37" s="48" t="s">
        <v>104</v>
      </c>
      <c r="C37" s="49">
        <v>0.4540584700902453</v>
      </c>
      <c r="D37" s="49">
        <v>58.794328585903536</v>
      </c>
      <c r="E37" s="118">
        <v>7.6866978256967505E-2</v>
      </c>
      <c r="F37" s="49">
        <v>12.345682965123435</v>
      </c>
      <c r="G37" s="50">
        <v>5.2800500000000001</v>
      </c>
      <c r="H37" s="51">
        <v>0</v>
      </c>
      <c r="I37" s="49">
        <v>6.18820075</v>
      </c>
      <c r="J37" s="49">
        <v>1.1812007499999999</v>
      </c>
      <c r="K37" s="52" t="s">
        <v>789</v>
      </c>
      <c r="L37" s="52">
        <v>1.9</v>
      </c>
      <c r="M37" s="52">
        <v>227</v>
      </c>
      <c r="N37" s="52">
        <v>0.39</v>
      </c>
      <c r="O37" s="52"/>
      <c r="P37" s="119">
        <v>0</v>
      </c>
      <c r="Q37" s="52"/>
      <c r="R37" s="52"/>
      <c r="S37" s="52">
        <v>0</v>
      </c>
      <c r="T37" s="214" t="s">
        <v>633</v>
      </c>
      <c r="U37" s="171" t="s">
        <v>920</v>
      </c>
      <c r="X37" s="48" t="s">
        <v>104</v>
      </c>
    </row>
    <row r="38" spans="1:24" ht="15" x14ac:dyDescent="0.25">
      <c r="A38" s="48" t="s">
        <v>92</v>
      </c>
      <c r="B38" s="48"/>
      <c r="C38" s="49">
        <v>0.88003448275862084</v>
      </c>
      <c r="D38" s="49">
        <v>217.82645241379313</v>
      </c>
      <c r="E38" s="118">
        <v>0.67528875379939224</v>
      </c>
      <c r="F38" s="49">
        <v>17.548145999999999</v>
      </c>
      <c r="G38" s="50">
        <v>29</v>
      </c>
      <c r="H38" s="51">
        <v>0</v>
      </c>
      <c r="I38" s="49">
        <v>32.9</v>
      </c>
      <c r="J38" s="49">
        <v>0.3</v>
      </c>
      <c r="K38" s="52" t="s">
        <v>633</v>
      </c>
      <c r="L38" s="52">
        <v>1.9</v>
      </c>
      <c r="M38" s="52">
        <v>227</v>
      </c>
      <c r="N38" s="52">
        <v>0.39</v>
      </c>
      <c r="O38" s="52"/>
      <c r="P38" s="119">
        <v>0</v>
      </c>
      <c r="Q38" s="52"/>
      <c r="R38" s="52"/>
      <c r="S38" s="52">
        <v>0</v>
      </c>
      <c r="T38" s="214" t="s">
        <v>633</v>
      </c>
      <c r="U38" s="171" t="s">
        <v>920</v>
      </c>
      <c r="X38" s="48" t="s">
        <v>105</v>
      </c>
    </row>
    <row r="39" spans="1:24" ht="15" x14ac:dyDescent="0.25">
      <c r="A39" s="48" t="s">
        <v>55</v>
      </c>
      <c r="B39" s="48" t="s">
        <v>106</v>
      </c>
      <c r="C39" s="49">
        <v>0.17678048780487812</v>
      </c>
      <c r="D39" s="49">
        <v>30.05594341463415</v>
      </c>
      <c r="E39" s="118">
        <v>2.0540129326740205E-2</v>
      </c>
      <c r="F39" s="49">
        <v>33.09448747317073</v>
      </c>
      <c r="G39" s="50">
        <v>1.23</v>
      </c>
      <c r="H39" s="51">
        <v>0</v>
      </c>
      <c r="I39" s="49">
        <v>2.629</v>
      </c>
      <c r="J39" s="49">
        <v>7.4999999999999997E-2</v>
      </c>
      <c r="K39" s="52" t="s">
        <v>791</v>
      </c>
      <c r="L39" s="52">
        <v>1.1000000000000001</v>
      </c>
      <c r="M39" s="52">
        <v>0</v>
      </c>
      <c r="N39" s="52">
        <v>0</v>
      </c>
      <c r="O39" s="52"/>
      <c r="P39" s="119" t="s">
        <v>831</v>
      </c>
      <c r="Q39" s="52"/>
      <c r="R39" s="52"/>
      <c r="S39" s="52">
        <v>0</v>
      </c>
      <c r="T39" s="214" t="s">
        <v>633</v>
      </c>
      <c r="U39" s="171" t="s">
        <v>920</v>
      </c>
      <c r="X39" s="48" t="s">
        <v>106</v>
      </c>
    </row>
    <row r="40" spans="1:24" ht="15" x14ac:dyDescent="0.25">
      <c r="A40" s="48" t="s">
        <v>73</v>
      </c>
      <c r="B40" s="48" t="s">
        <v>107</v>
      </c>
      <c r="C40" s="49">
        <v>0.1602224748294902</v>
      </c>
      <c r="D40" s="49">
        <v>11.764836310490418</v>
      </c>
      <c r="E40" s="118">
        <v>1.1169861202908129E-2</v>
      </c>
      <c r="F40" s="49">
        <v>17.385084543683011</v>
      </c>
      <c r="G40" s="50">
        <v>12.316000000000001</v>
      </c>
      <c r="H40" s="51">
        <v>0</v>
      </c>
      <c r="I40" s="49">
        <v>15.13</v>
      </c>
      <c r="J40" s="49">
        <v>0.1</v>
      </c>
      <c r="K40" s="52" t="s">
        <v>633</v>
      </c>
      <c r="L40" s="52">
        <v>1.9</v>
      </c>
      <c r="M40" s="52">
        <v>227</v>
      </c>
      <c r="N40" s="52">
        <v>0.39</v>
      </c>
      <c r="O40" s="52"/>
      <c r="P40" s="119">
        <v>0</v>
      </c>
      <c r="Q40" s="52"/>
      <c r="R40" s="52"/>
      <c r="S40" s="52">
        <v>0</v>
      </c>
      <c r="T40" s="214" t="s">
        <v>633</v>
      </c>
      <c r="U40" s="171" t="s">
        <v>920</v>
      </c>
      <c r="X40" s="48" t="s">
        <v>107</v>
      </c>
    </row>
    <row r="41" spans="1:24" ht="15" x14ac:dyDescent="0.25">
      <c r="A41" s="48" t="s">
        <v>603</v>
      </c>
      <c r="B41" s="48" t="s">
        <v>108</v>
      </c>
      <c r="C41" s="49">
        <v>0.11525114155251143</v>
      </c>
      <c r="D41" s="49">
        <v>28.401336986301374</v>
      </c>
      <c r="E41" s="118">
        <v>8.617777777777777E-2</v>
      </c>
      <c r="F41" s="49">
        <v>7.2690816986301376</v>
      </c>
      <c r="G41" s="50">
        <v>43.8</v>
      </c>
      <c r="H41" s="51">
        <v>0</v>
      </c>
      <c r="I41" s="49">
        <v>45</v>
      </c>
      <c r="J41" s="49">
        <v>0.2</v>
      </c>
      <c r="K41" s="52" t="s">
        <v>633</v>
      </c>
      <c r="L41" s="52">
        <v>1.9</v>
      </c>
      <c r="M41" s="52">
        <v>227</v>
      </c>
      <c r="N41" s="52">
        <v>0.39</v>
      </c>
      <c r="O41" s="52"/>
      <c r="P41" s="119">
        <v>0</v>
      </c>
      <c r="Q41" s="52"/>
      <c r="R41" s="52"/>
      <c r="S41" s="52">
        <v>0</v>
      </c>
      <c r="T41" s="214" t="s">
        <v>633</v>
      </c>
      <c r="U41" s="171" t="s">
        <v>920</v>
      </c>
      <c r="X41" s="48" t="s">
        <v>108</v>
      </c>
    </row>
    <row r="42" spans="1:24" ht="15" x14ac:dyDescent="0.25">
      <c r="A42" s="48" t="s">
        <v>109</v>
      </c>
      <c r="C42" s="49">
        <v>2.8499999999999998E-2</v>
      </c>
      <c r="D42" s="49">
        <v>3.4049999999999998</v>
      </c>
      <c r="E42" s="118">
        <v>0.39</v>
      </c>
      <c r="F42" s="49">
        <v>0</v>
      </c>
      <c r="G42" s="50">
        <v>17</v>
      </c>
      <c r="H42" s="51">
        <v>0</v>
      </c>
      <c r="I42" s="49">
        <v>0.255</v>
      </c>
      <c r="J42" s="49">
        <v>0.255</v>
      </c>
      <c r="K42" s="52" t="s">
        <v>633</v>
      </c>
      <c r="L42" s="52">
        <v>1.9</v>
      </c>
      <c r="M42" s="52">
        <v>227</v>
      </c>
      <c r="N42" s="52">
        <v>0.39</v>
      </c>
      <c r="O42" s="52"/>
      <c r="P42" s="119">
        <v>0</v>
      </c>
      <c r="Q42" s="52"/>
      <c r="R42" s="52"/>
      <c r="S42" s="52">
        <v>0</v>
      </c>
      <c r="T42" s="214" t="s">
        <v>633</v>
      </c>
      <c r="U42" s="171" t="s">
        <v>920</v>
      </c>
      <c r="X42" s="48" t="s">
        <v>110</v>
      </c>
    </row>
    <row r="43" spans="1:24" ht="15" x14ac:dyDescent="0.25">
      <c r="A43" s="48" t="s">
        <v>111</v>
      </c>
      <c r="B43" s="48" t="s">
        <v>112</v>
      </c>
      <c r="C43" s="49">
        <v>0.13196801346801351</v>
      </c>
      <c r="D43" s="49">
        <v>30.104430303030309</v>
      </c>
      <c r="E43" s="118">
        <v>5.3713924153978042E-2</v>
      </c>
      <c r="F43" s="49">
        <v>19.644023030303028</v>
      </c>
      <c r="G43" s="50">
        <v>29.7</v>
      </c>
      <c r="H43" s="51">
        <v>0</v>
      </c>
      <c r="I43" s="49">
        <v>36.7455</v>
      </c>
      <c r="J43" s="49">
        <v>0.44549999999999995</v>
      </c>
      <c r="K43" s="52" t="s">
        <v>633</v>
      </c>
      <c r="L43" s="52">
        <v>1.9</v>
      </c>
      <c r="M43" s="52">
        <v>227</v>
      </c>
      <c r="N43" s="52">
        <v>0.39</v>
      </c>
      <c r="O43" s="52"/>
      <c r="P43" s="119" t="s">
        <v>883</v>
      </c>
      <c r="Q43" s="52"/>
      <c r="R43" s="52"/>
      <c r="S43" s="52">
        <v>0</v>
      </c>
      <c r="T43" s="106" t="s">
        <v>633</v>
      </c>
      <c r="U43" s="171" t="s">
        <v>920</v>
      </c>
      <c r="X43" s="48" t="s">
        <v>112</v>
      </c>
    </row>
    <row r="44" spans="1:24" ht="15" x14ac:dyDescent="0.25">
      <c r="A44" s="48" t="s">
        <v>89</v>
      </c>
      <c r="B44" s="48" t="s">
        <v>113</v>
      </c>
      <c r="C44" s="49">
        <v>0.17934180719859064</v>
      </c>
      <c r="D44" s="49">
        <v>14.285606091115028</v>
      </c>
      <c r="E44" s="118">
        <v>1.5711925357177567E-2</v>
      </c>
      <c r="F44" s="49">
        <v>18.311014787314374</v>
      </c>
      <c r="G44" s="50">
        <v>7.9459999999999997</v>
      </c>
      <c r="H44" s="51">
        <v>0</v>
      </c>
      <c r="I44" s="49">
        <v>10.289</v>
      </c>
      <c r="J44" s="49">
        <v>9.4E-2</v>
      </c>
      <c r="K44" s="52" t="s">
        <v>633</v>
      </c>
      <c r="L44" s="52">
        <v>1.9</v>
      </c>
      <c r="M44" s="52">
        <v>227</v>
      </c>
      <c r="N44" s="52">
        <v>0.39</v>
      </c>
      <c r="O44" s="52"/>
      <c r="P44" s="119" t="s">
        <v>838</v>
      </c>
      <c r="Q44" s="52"/>
      <c r="R44" s="52"/>
      <c r="S44" s="52">
        <v>0</v>
      </c>
      <c r="T44" s="214" t="s">
        <v>633</v>
      </c>
      <c r="U44" s="171" t="s">
        <v>920</v>
      </c>
      <c r="X44" s="48" t="s">
        <v>113</v>
      </c>
    </row>
    <row r="45" spans="1:24" ht="15" x14ac:dyDescent="0.25">
      <c r="A45" s="48" t="s">
        <v>89</v>
      </c>
      <c r="B45" s="48" t="s">
        <v>114</v>
      </c>
      <c r="C45" s="49">
        <v>0.23242509043751286</v>
      </c>
      <c r="D45" s="49">
        <v>43.612345123199788</v>
      </c>
      <c r="E45" s="118">
        <v>6.9323725620003052E-2</v>
      </c>
      <c r="F45" s="49">
        <v>20.578606871176031</v>
      </c>
      <c r="G45" s="50">
        <v>14.651</v>
      </c>
      <c r="H45" s="51">
        <v>0</v>
      </c>
      <c r="I45" s="49">
        <v>19.637</v>
      </c>
      <c r="J45" s="49">
        <v>0.92900000000000005</v>
      </c>
      <c r="K45" s="52" t="s">
        <v>633</v>
      </c>
      <c r="L45" s="52">
        <v>1.9</v>
      </c>
      <c r="M45" s="52">
        <v>227</v>
      </c>
      <c r="N45" s="52">
        <v>0.39</v>
      </c>
      <c r="O45" s="52"/>
      <c r="P45" s="119" t="s">
        <v>838</v>
      </c>
      <c r="Q45" s="52"/>
      <c r="R45" s="52"/>
      <c r="S45" s="52">
        <v>0</v>
      </c>
      <c r="T45" s="214" t="s">
        <v>633</v>
      </c>
      <c r="U45" s="171" t="s">
        <v>920</v>
      </c>
      <c r="X45" s="48" t="s">
        <v>114</v>
      </c>
    </row>
    <row r="46" spans="1:24" ht="15" x14ac:dyDescent="0.25">
      <c r="A46" s="48" t="s">
        <v>89</v>
      </c>
      <c r="B46" s="48" t="s">
        <v>115</v>
      </c>
      <c r="C46" s="49">
        <v>0.18516791653081194</v>
      </c>
      <c r="D46" s="49">
        <v>16.761284947288335</v>
      </c>
      <c r="E46" s="118">
        <v>2.4305708711510731E-2</v>
      </c>
      <c r="F46" s="49">
        <v>18.237548271274857</v>
      </c>
      <c r="G46" s="50">
        <v>9.2010000000000005</v>
      </c>
      <c r="H46" s="51">
        <v>0</v>
      </c>
      <c r="I46" s="49">
        <v>11.789</v>
      </c>
      <c r="J46" s="49">
        <v>8.5999999999999993E-2</v>
      </c>
      <c r="K46" s="52" t="s">
        <v>633</v>
      </c>
      <c r="L46" s="52">
        <v>1.9</v>
      </c>
      <c r="M46" s="52">
        <v>227</v>
      </c>
      <c r="N46" s="52">
        <v>0.39</v>
      </c>
      <c r="O46" s="52"/>
      <c r="P46" s="119" t="s">
        <v>838</v>
      </c>
      <c r="Q46" s="52"/>
      <c r="R46" s="52"/>
      <c r="S46" s="52">
        <v>0</v>
      </c>
      <c r="T46" s="214" t="s">
        <v>633</v>
      </c>
      <c r="U46" s="171" t="s">
        <v>920</v>
      </c>
      <c r="X46" s="48" t="s">
        <v>115</v>
      </c>
    </row>
    <row r="47" spans="1:24" ht="15" x14ac:dyDescent="0.25">
      <c r="A47" s="48" t="s">
        <v>92</v>
      </c>
      <c r="B47" s="48"/>
      <c r="C47" s="49">
        <v>0.12680645161290324</v>
      </c>
      <c r="D47" s="49">
        <v>24.12739612903226</v>
      </c>
      <c r="E47" s="118">
        <v>3.6824999999999997E-2</v>
      </c>
      <c r="F47" s="49">
        <v>16.476616056774194</v>
      </c>
      <c r="G47" s="50">
        <v>31</v>
      </c>
      <c r="H47" s="51">
        <v>0</v>
      </c>
      <c r="I47" s="49">
        <v>40</v>
      </c>
      <c r="J47" s="49">
        <v>0.7</v>
      </c>
      <c r="K47" s="52" t="s">
        <v>633</v>
      </c>
      <c r="L47" s="52">
        <v>1.9</v>
      </c>
      <c r="M47" s="52">
        <v>227</v>
      </c>
      <c r="N47" s="52">
        <v>0.39</v>
      </c>
      <c r="O47" s="52"/>
      <c r="P47" s="119">
        <v>0</v>
      </c>
      <c r="Q47" s="52"/>
      <c r="R47" s="52"/>
      <c r="S47" s="52">
        <v>0</v>
      </c>
      <c r="T47" s="214" t="s">
        <v>633</v>
      </c>
      <c r="U47" s="171" t="s">
        <v>920</v>
      </c>
      <c r="X47" s="48" t="s">
        <v>116</v>
      </c>
    </row>
    <row r="48" spans="1:24" ht="15" x14ac:dyDescent="0.25">
      <c r="A48" s="48" t="s">
        <v>771</v>
      </c>
      <c r="B48" s="48" t="s">
        <v>597</v>
      </c>
      <c r="C48" s="49">
        <v>0.18915677623811608</v>
      </c>
      <c r="D48" s="49">
        <v>18.103150935189213</v>
      </c>
      <c r="E48" s="118">
        <v>2.9233933161953728E-2</v>
      </c>
      <c r="F48" s="49">
        <v>17.142218685142605</v>
      </c>
      <c r="G48" s="50">
        <v>3.2185999999999999</v>
      </c>
      <c r="H48" s="51">
        <v>0</v>
      </c>
      <c r="I48" s="49">
        <v>3.89</v>
      </c>
      <c r="J48" s="49">
        <v>4.8000000000000001E-2</v>
      </c>
      <c r="K48" s="52" t="s">
        <v>633</v>
      </c>
      <c r="L48" s="52">
        <v>1.9</v>
      </c>
      <c r="M48" s="52">
        <v>227</v>
      </c>
      <c r="N48" s="52">
        <v>0.39</v>
      </c>
      <c r="O48" s="52"/>
      <c r="P48" s="119">
        <v>0</v>
      </c>
      <c r="Q48" s="52"/>
      <c r="R48" s="52"/>
      <c r="S48" s="52">
        <v>0</v>
      </c>
      <c r="T48" s="214" t="s">
        <v>633</v>
      </c>
      <c r="U48" s="171" t="s">
        <v>920</v>
      </c>
      <c r="X48" s="48" t="s">
        <v>597</v>
      </c>
    </row>
    <row r="49" spans="1:24" ht="15" x14ac:dyDescent="0.25">
      <c r="A49" s="48" t="s">
        <v>92</v>
      </c>
      <c r="B49" s="48"/>
      <c r="C49" s="49" t="e">
        <v>#DIV/0!</v>
      </c>
      <c r="D49" s="49" t="e">
        <v>#DIV/0!</v>
      </c>
      <c r="E49" s="118">
        <v>8.666666666666668E-3</v>
      </c>
      <c r="F49" s="49" t="e">
        <v>#DIV/0!</v>
      </c>
      <c r="G49" s="50">
        <v>0</v>
      </c>
      <c r="H49" s="51">
        <v>0</v>
      </c>
      <c r="I49" s="49">
        <v>9</v>
      </c>
      <c r="J49" s="49">
        <v>0.2</v>
      </c>
      <c r="K49" s="52" t="s">
        <v>633</v>
      </c>
      <c r="L49" s="52">
        <v>1.9</v>
      </c>
      <c r="M49" s="52">
        <v>227</v>
      </c>
      <c r="N49" s="52">
        <v>0.39</v>
      </c>
      <c r="O49" s="52"/>
      <c r="P49" s="119">
        <v>0</v>
      </c>
      <c r="Q49" s="52"/>
      <c r="R49" s="52"/>
      <c r="S49" s="52">
        <v>0</v>
      </c>
      <c r="T49" s="214" t="s">
        <v>633</v>
      </c>
      <c r="U49" s="171" t="s">
        <v>920</v>
      </c>
      <c r="X49" s="48" t="s">
        <v>117</v>
      </c>
    </row>
    <row r="50" spans="1:24" ht="15" x14ac:dyDescent="0.25">
      <c r="A50" s="48" t="s">
        <v>92</v>
      </c>
      <c r="B50" s="48"/>
      <c r="C50" s="49" t="e">
        <v>#DIV/0!</v>
      </c>
      <c r="D50" s="49" t="e">
        <v>#DIV/0!</v>
      </c>
      <c r="E50" s="118">
        <v>3.2432432432432434E-2</v>
      </c>
      <c r="F50" s="49" t="e">
        <v>#DIV/0!</v>
      </c>
      <c r="G50" s="50">
        <v>0</v>
      </c>
      <c r="H50" s="51">
        <v>0</v>
      </c>
      <c r="I50" s="49">
        <v>18.5</v>
      </c>
      <c r="J50" s="49">
        <v>0</v>
      </c>
      <c r="K50" s="52" t="s">
        <v>633</v>
      </c>
      <c r="L50" s="52">
        <v>1.9</v>
      </c>
      <c r="M50" s="52">
        <v>227</v>
      </c>
      <c r="N50" s="52">
        <v>0.39</v>
      </c>
      <c r="O50" s="52"/>
      <c r="P50" s="119">
        <v>0</v>
      </c>
      <c r="Q50" s="52"/>
      <c r="R50" s="52"/>
      <c r="S50" s="52">
        <v>0</v>
      </c>
      <c r="T50" s="214" t="s">
        <v>633</v>
      </c>
      <c r="U50" s="171" t="s">
        <v>920</v>
      </c>
      <c r="X50" s="48" t="s">
        <v>118</v>
      </c>
    </row>
    <row r="51" spans="1:24" ht="15" x14ac:dyDescent="0.25">
      <c r="A51" s="48" t="s">
        <v>119</v>
      </c>
      <c r="B51" s="48" t="s">
        <v>120</v>
      </c>
      <c r="C51" s="49">
        <v>0.26020057306590272</v>
      </c>
      <c r="D51" s="49">
        <v>35.261766189111754</v>
      </c>
      <c r="E51" s="118">
        <v>7.858123569794051E-2</v>
      </c>
      <c r="F51" s="49">
        <v>18.17199293982808</v>
      </c>
      <c r="G51" s="50">
        <v>34.9</v>
      </c>
      <c r="H51" s="51">
        <v>0</v>
      </c>
      <c r="I51" s="49">
        <v>43.7</v>
      </c>
      <c r="J51" s="49">
        <v>0.6</v>
      </c>
      <c r="K51" s="52" t="s">
        <v>633</v>
      </c>
      <c r="L51" s="52">
        <v>1.9</v>
      </c>
      <c r="M51" s="52">
        <v>227</v>
      </c>
      <c r="N51" s="52">
        <v>0.39</v>
      </c>
      <c r="O51" s="52"/>
      <c r="P51" s="119" t="s">
        <v>842</v>
      </c>
      <c r="Q51" s="52"/>
      <c r="R51" s="52"/>
      <c r="S51" s="52">
        <v>0</v>
      </c>
      <c r="T51" s="214" t="s">
        <v>633</v>
      </c>
      <c r="U51" s="171" t="s">
        <v>920</v>
      </c>
      <c r="X51" s="48" t="s">
        <v>120</v>
      </c>
    </row>
    <row r="52" spans="1:24" ht="15" x14ac:dyDescent="0.25">
      <c r="A52" s="48" t="s">
        <v>771</v>
      </c>
      <c r="B52" s="48" t="s">
        <v>121</v>
      </c>
      <c r="C52" s="49">
        <v>0.18337366973141248</v>
      </c>
      <c r="D52" s="49">
        <v>42.708274828060539</v>
      </c>
      <c r="E52" s="118">
        <v>0.10437136906053653</v>
      </c>
      <c r="F52" s="49">
        <v>18.300965290668209</v>
      </c>
      <c r="G52" s="50">
        <v>13.812999999999999</v>
      </c>
      <c r="H52" s="51">
        <v>0</v>
      </c>
      <c r="I52" s="49">
        <v>15.644195</v>
      </c>
      <c r="J52" s="49">
        <v>0.20719499999999996</v>
      </c>
      <c r="K52" s="52" t="s">
        <v>633</v>
      </c>
      <c r="L52" s="52">
        <v>1.9</v>
      </c>
      <c r="M52" s="52">
        <v>227</v>
      </c>
      <c r="N52" s="52">
        <v>0.39</v>
      </c>
      <c r="O52" s="52"/>
      <c r="P52" s="119">
        <v>0</v>
      </c>
      <c r="Q52" s="52"/>
      <c r="R52" s="52"/>
      <c r="S52" s="52">
        <v>0</v>
      </c>
      <c r="T52" s="214" t="s">
        <v>633</v>
      </c>
      <c r="U52" s="171" t="s">
        <v>920</v>
      </c>
      <c r="X52" s="48" t="s">
        <v>121</v>
      </c>
    </row>
    <row r="53" spans="1:24" ht="15" x14ac:dyDescent="0.25">
      <c r="A53" s="48" t="s">
        <v>92</v>
      </c>
      <c r="B53" s="48"/>
      <c r="C53" s="49">
        <v>0.15517647058823533</v>
      </c>
      <c r="D53" s="49">
        <v>38.521515294117656</v>
      </c>
      <c r="E53" s="118">
        <v>6.8008298755186714E-2</v>
      </c>
      <c r="F53" s="49">
        <v>22.855126362352941</v>
      </c>
      <c r="G53" s="50">
        <v>17</v>
      </c>
      <c r="H53" s="51">
        <v>0</v>
      </c>
      <c r="I53" s="49">
        <v>24.1</v>
      </c>
      <c r="J53" s="49">
        <v>0.1</v>
      </c>
      <c r="K53" s="52" t="s">
        <v>633</v>
      </c>
      <c r="L53" s="52">
        <v>1.9</v>
      </c>
      <c r="M53" s="52">
        <v>227</v>
      </c>
      <c r="N53" s="52">
        <v>0.39</v>
      </c>
      <c r="O53" s="52"/>
      <c r="P53" s="119">
        <v>0</v>
      </c>
      <c r="Q53" s="52"/>
      <c r="R53" s="52"/>
      <c r="S53" s="52">
        <v>0</v>
      </c>
      <c r="T53" s="214" t="s">
        <v>633</v>
      </c>
      <c r="U53" s="171" t="s">
        <v>920</v>
      </c>
      <c r="X53" s="48" t="s">
        <v>122</v>
      </c>
    </row>
    <row r="54" spans="1:24" ht="15" x14ac:dyDescent="0.25">
      <c r="A54" s="48" t="s">
        <v>67</v>
      </c>
      <c r="B54" s="48" t="s">
        <v>123</v>
      </c>
      <c r="C54" s="49">
        <v>0.1970921338733746</v>
      </c>
      <c r="D54" s="49">
        <v>29.147334858239184</v>
      </c>
      <c r="E54" s="118">
        <v>1.58821629315378E-2</v>
      </c>
      <c r="F54" s="49">
        <v>13.72360747891196</v>
      </c>
      <c r="G54" s="50">
        <v>469.1</v>
      </c>
      <c r="H54" s="51">
        <v>0</v>
      </c>
      <c r="I54" s="49">
        <v>578.91800000000001</v>
      </c>
      <c r="J54" s="49">
        <v>20.972999999999999</v>
      </c>
      <c r="K54" s="52" t="s">
        <v>633</v>
      </c>
      <c r="L54" s="52">
        <v>1.9</v>
      </c>
      <c r="M54" s="52">
        <v>227</v>
      </c>
      <c r="N54" s="52">
        <v>0.39</v>
      </c>
      <c r="O54" s="52"/>
      <c r="P54" s="119">
        <v>0</v>
      </c>
      <c r="Q54" s="52"/>
      <c r="R54" s="52"/>
      <c r="S54" s="52">
        <v>0</v>
      </c>
      <c r="T54" s="214" t="s">
        <v>633</v>
      </c>
      <c r="U54" s="171" t="s">
        <v>920</v>
      </c>
      <c r="X54" s="48" t="s">
        <v>123</v>
      </c>
    </row>
    <row r="55" spans="1:24" ht="15" x14ac:dyDescent="0.25">
      <c r="A55" s="48" t="s">
        <v>84</v>
      </c>
      <c r="B55" s="48" t="s">
        <v>124</v>
      </c>
      <c r="C55" s="49">
        <v>0.13739130434782612</v>
      </c>
      <c r="D55" s="49">
        <v>28.533923745819401</v>
      </c>
      <c r="E55" s="118">
        <v>3.9691358024691356E-2</v>
      </c>
      <c r="F55" s="49">
        <v>20.329009669565217</v>
      </c>
      <c r="G55" s="50">
        <v>7.4749999999999996</v>
      </c>
      <c r="H55" s="51">
        <v>0</v>
      </c>
      <c r="I55" s="49">
        <v>9.7200000000000006</v>
      </c>
      <c r="J55" s="49">
        <v>0.22</v>
      </c>
      <c r="K55" s="52" t="s">
        <v>633</v>
      </c>
      <c r="L55" s="52">
        <v>1.9</v>
      </c>
      <c r="M55" s="52">
        <v>227</v>
      </c>
      <c r="N55" s="52">
        <v>0.39</v>
      </c>
      <c r="O55" s="52"/>
      <c r="P55" s="119" t="s">
        <v>837</v>
      </c>
      <c r="Q55" s="52"/>
      <c r="R55" s="52"/>
      <c r="S55" s="52">
        <v>0</v>
      </c>
      <c r="T55" s="214" t="s">
        <v>633</v>
      </c>
      <c r="U55" s="171" t="s">
        <v>920</v>
      </c>
      <c r="X55" s="48" t="s">
        <v>124</v>
      </c>
    </row>
    <row r="56" spans="1:24" ht="15" x14ac:dyDescent="0.25">
      <c r="A56" s="48" t="s">
        <v>604</v>
      </c>
      <c r="B56" s="48" t="s">
        <v>125</v>
      </c>
      <c r="C56" s="49" t="e">
        <v>#DIV/0!</v>
      </c>
      <c r="D56" s="49" t="e">
        <v>#DIV/0!</v>
      </c>
      <c r="E56" s="118" t="e">
        <v>#DIV/0!</v>
      </c>
      <c r="F56" s="49" t="e">
        <v>#DIV/0!</v>
      </c>
      <c r="G56" s="50">
        <v>0</v>
      </c>
      <c r="H56" s="51">
        <v>0</v>
      </c>
      <c r="I56" s="49">
        <v>0</v>
      </c>
      <c r="J56" s="49">
        <v>0</v>
      </c>
      <c r="K56" s="52" t="s">
        <v>633</v>
      </c>
      <c r="L56" s="52">
        <v>1.9</v>
      </c>
      <c r="M56" s="52">
        <v>227</v>
      </c>
      <c r="N56" s="52">
        <v>0.39</v>
      </c>
      <c r="O56" s="52"/>
      <c r="P56" s="119">
        <v>0</v>
      </c>
      <c r="Q56" s="52"/>
      <c r="R56" s="52"/>
      <c r="S56" s="52">
        <v>0</v>
      </c>
      <c r="T56" s="214" t="s">
        <v>633</v>
      </c>
      <c r="U56" s="171" t="s">
        <v>920</v>
      </c>
      <c r="X56" s="48" t="s">
        <v>125</v>
      </c>
    </row>
    <row r="57" spans="1:24" ht="15" x14ac:dyDescent="0.25">
      <c r="A57" s="48" t="s">
        <v>602</v>
      </c>
      <c r="B57" s="48" t="s">
        <v>126</v>
      </c>
      <c r="C57" s="49">
        <v>7.9832625759750794E-2</v>
      </c>
      <c r="D57" s="49">
        <v>18.994124308970402</v>
      </c>
      <c r="E57" s="118">
        <v>2.5793535938253738E-2</v>
      </c>
      <c r="F57" s="49">
        <v>18.02120054195046</v>
      </c>
      <c r="G57" s="50">
        <v>32.741</v>
      </c>
      <c r="H57" s="51">
        <v>0</v>
      </c>
      <c r="I57" s="49">
        <v>37.314</v>
      </c>
      <c r="J57" s="49">
        <v>0.314</v>
      </c>
      <c r="K57" s="52" t="s">
        <v>786</v>
      </c>
      <c r="L57" s="52">
        <v>1.9</v>
      </c>
      <c r="M57" s="52">
        <v>227</v>
      </c>
      <c r="N57" s="52">
        <v>0.39</v>
      </c>
      <c r="O57" s="52"/>
      <c r="P57" s="119">
        <v>0</v>
      </c>
      <c r="Q57" s="52"/>
      <c r="R57" s="52"/>
      <c r="S57" s="52">
        <v>0</v>
      </c>
      <c r="T57" s="214" t="s">
        <v>633</v>
      </c>
      <c r="U57" s="171" t="s">
        <v>920</v>
      </c>
      <c r="X57" s="48" t="s">
        <v>126</v>
      </c>
    </row>
    <row r="58" spans="1:24" ht="15" x14ac:dyDescent="0.25">
      <c r="A58" s="48" t="s">
        <v>127</v>
      </c>
      <c r="B58" s="48"/>
      <c r="C58" s="49">
        <v>0.74232222222222233</v>
      </c>
      <c r="D58" s="49">
        <v>158.88735777777779</v>
      </c>
      <c r="E58" s="118">
        <v>9.403333333333333E-2</v>
      </c>
      <c r="F58" s="49">
        <v>68.669444727999988</v>
      </c>
      <c r="G58" s="50">
        <v>0.9</v>
      </c>
      <c r="H58" s="51">
        <v>0</v>
      </c>
      <c r="I58" s="49">
        <v>3.9</v>
      </c>
      <c r="J58" s="49">
        <v>0.107</v>
      </c>
      <c r="K58" s="52" t="s">
        <v>633</v>
      </c>
      <c r="L58" s="52">
        <v>1.9</v>
      </c>
      <c r="M58" s="52">
        <v>227</v>
      </c>
      <c r="N58" s="52">
        <v>0.39</v>
      </c>
      <c r="O58" s="52"/>
      <c r="P58" s="119" t="s">
        <v>843</v>
      </c>
      <c r="Q58" s="52"/>
      <c r="R58" s="52"/>
      <c r="S58" s="52">
        <v>0</v>
      </c>
      <c r="T58" s="214" t="s">
        <v>633</v>
      </c>
      <c r="U58" s="171" t="s">
        <v>920</v>
      </c>
      <c r="X58" s="48" t="s">
        <v>128</v>
      </c>
    </row>
    <row r="59" spans="1:24" ht="15" x14ac:dyDescent="0.25">
      <c r="A59" s="48" t="s">
        <v>129</v>
      </c>
      <c r="B59" s="48" t="s">
        <v>130</v>
      </c>
      <c r="C59" s="49">
        <v>7.4691080388586253E-2</v>
      </c>
      <c r="D59" s="49">
        <v>81.530899613606906</v>
      </c>
      <c r="E59" s="118">
        <v>9.0320294794341439E-3</v>
      </c>
      <c r="F59" s="49">
        <v>8.4859154005581772</v>
      </c>
      <c r="G59" s="50">
        <v>103.96</v>
      </c>
      <c r="H59" s="51">
        <v>16.25</v>
      </c>
      <c r="I59" s="49">
        <v>119.81426792993567</v>
      </c>
      <c r="J59" s="49">
        <v>1.5593999999999999</v>
      </c>
      <c r="K59" s="52" t="s">
        <v>633</v>
      </c>
      <c r="L59" s="52">
        <v>1.9</v>
      </c>
      <c r="M59" s="52">
        <v>227</v>
      </c>
      <c r="N59" s="52">
        <v>0.39</v>
      </c>
      <c r="O59" s="52"/>
      <c r="P59" s="119">
        <v>0</v>
      </c>
      <c r="Q59" s="52"/>
      <c r="R59" s="52"/>
      <c r="S59" s="52">
        <v>0</v>
      </c>
      <c r="T59" s="214">
        <v>0.64517471733389742</v>
      </c>
      <c r="U59" s="52" t="s">
        <v>919</v>
      </c>
      <c r="X59" s="48" t="s">
        <v>130</v>
      </c>
    </row>
    <row r="60" spans="1:24" ht="15" x14ac:dyDescent="0.25">
      <c r="A60" s="48" t="s">
        <v>55</v>
      </c>
      <c r="B60" s="48" t="s">
        <v>131</v>
      </c>
      <c r="C60" s="49">
        <v>8.8356659142212232E-2</v>
      </c>
      <c r="D60" s="49">
        <v>16.118046772009031</v>
      </c>
      <c r="E60" s="118">
        <v>1.200600300150075E-2</v>
      </c>
      <c r="F60" s="49">
        <v>21.061373493453722</v>
      </c>
      <c r="G60" s="50">
        <v>44.3</v>
      </c>
      <c r="H60" s="51">
        <v>0</v>
      </c>
      <c r="I60" s="49">
        <v>59.97</v>
      </c>
      <c r="J60" s="49">
        <v>1.25</v>
      </c>
      <c r="K60" s="52" t="s">
        <v>791</v>
      </c>
      <c r="L60" s="52">
        <v>1.1000000000000001</v>
      </c>
      <c r="M60" s="52">
        <v>0</v>
      </c>
      <c r="N60" s="52">
        <v>0</v>
      </c>
      <c r="O60" s="52"/>
      <c r="P60" s="119" t="s">
        <v>831</v>
      </c>
      <c r="Q60" s="52"/>
      <c r="R60" s="52"/>
      <c r="S60" s="52">
        <v>0</v>
      </c>
      <c r="T60" s="214" t="s">
        <v>633</v>
      </c>
      <c r="U60" s="171" t="s">
        <v>920</v>
      </c>
      <c r="X60" s="48" t="s">
        <v>131</v>
      </c>
    </row>
    <row r="61" spans="1:24" ht="15" x14ac:dyDescent="0.25">
      <c r="A61" s="48" t="s">
        <v>605</v>
      </c>
      <c r="B61" s="48" t="s">
        <v>132</v>
      </c>
      <c r="C61" s="49">
        <v>0.2173626265288178</v>
      </c>
      <c r="D61" s="49">
        <v>25.05229256245897</v>
      </c>
      <c r="E61" s="118">
        <v>5.5619009099056343E-2</v>
      </c>
      <c r="F61" s="49">
        <v>12.101971360819435</v>
      </c>
      <c r="G61" s="50">
        <v>205</v>
      </c>
      <c r="H61" s="51">
        <v>107</v>
      </c>
      <c r="I61" s="49">
        <v>167.02922526819373</v>
      </c>
      <c r="J61" s="49">
        <v>11</v>
      </c>
      <c r="K61" s="52" t="s">
        <v>633</v>
      </c>
      <c r="L61" s="52">
        <v>1.9</v>
      </c>
      <c r="M61" s="52">
        <v>227</v>
      </c>
      <c r="N61" s="52">
        <v>0.39</v>
      </c>
      <c r="O61" s="52"/>
      <c r="P61" s="119">
        <v>0</v>
      </c>
      <c r="Q61" s="52"/>
      <c r="R61" s="52"/>
      <c r="S61" s="52">
        <v>0</v>
      </c>
      <c r="T61" s="214">
        <v>0.32839404829121233</v>
      </c>
      <c r="U61" s="52" t="s">
        <v>919</v>
      </c>
      <c r="X61" s="48" t="s">
        <v>132</v>
      </c>
    </row>
    <row r="62" spans="1:24" ht="15" x14ac:dyDescent="0.25">
      <c r="A62" s="48" t="s">
        <v>133</v>
      </c>
      <c r="B62" s="48" t="s">
        <v>134</v>
      </c>
      <c r="C62" s="49">
        <v>0.22283003113651687</v>
      </c>
      <c r="D62" s="49">
        <v>41.134550105029142</v>
      </c>
      <c r="E62" s="118">
        <v>9.8333794110741321E-2</v>
      </c>
      <c r="F62" s="49">
        <v>14.221421777941474</v>
      </c>
      <c r="G62" s="50">
        <v>717.82100000000003</v>
      </c>
      <c r="H62" s="51">
        <v>159.935</v>
      </c>
      <c r="I62" s="49">
        <v>687.60217035518531</v>
      </c>
      <c r="J62" s="49">
        <v>45.835000000000001</v>
      </c>
      <c r="K62" s="52" t="s">
        <v>792</v>
      </c>
      <c r="L62" s="52">
        <v>1.9</v>
      </c>
      <c r="M62" s="52">
        <v>227</v>
      </c>
      <c r="N62" s="52">
        <v>0.39</v>
      </c>
      <c r="O62" s="52"/>
      <c r="P62" s="119" t="s">
        <v>844</v>
      </c>
      <c r="Q62" s="52"/>
      <c r="R62" s="52"/>
      <c r="S62" s="52">
        <v>0</v>
      </c>
      <c r="T62" s="214">
        <v>0.56385712428730528</v>
      </c>
      <c r="U62" s="52" t="s">
        <v>919</v>
      </c>
      <c r="X62" s="48" t="s">
        <v>134</v>
      </c>
    </row>
    <row r="63" spans="1:24" ht="15" x14ac:dyDescent="0.25">
      <c r="A63" s="48" t="s">
        <v>136</v>
      </c>
      <c r="B63" s="48" t="s">
        <v>137</v>
      </c>
      <c r="C63" s="49">
        <v>0.24821000175035782</v>
      </c>
      <c r="D63" s="49">
        <v>70.851237297035723</v>
      </c>
      <c r="E63" s="118">
        <v>3.5380810323958019E-2</v>
      </c>
      <c r="F63" s="49">
        <v>18.776390278718736</v>
      </c>
      <c r="G63" s="50">
        <v>97.123000000000005</v>
      </c>
      <c r="H63" s="51">
        <v>0</v>
      </c>
      <c r="I63" s="49">
        <v>104.92100000000001</v>
      </c>
      <c r="J63" s="49">
        <v>3.621</v>
      </c>
      <c r="K63" s="52" t="s">
        <v>633</v>
      </c>
      <c r="L63" s="52">
        <v>1.9</v>
      </c>
      <c r="M63" s="52">
        <v>227</v>
      </c>
      <c r="N63" s="52">
        <v>0.39</v>
      </c>
      <c r="O63" s="52"/>
      <c r="P63" s="119">
        <v>0</v>
      </c>
      <c r="Q63" s="52"/>
      <c r="R63" s="52"/>
      <c r="S63" s="52">
        <v>0</v>
      </c>
      <c r="T63" s="214" t="s">
        <v>633</v>
      </c>
      <c r="U63" s="171" t="s">
        <v>920</v>
      </c>
      <c r="X63" s="48" t="s">
        <v>137</v>
      </c>
    </row>
    <row r="64" spans="1:24" ht="15" x14ac:dyDescent="0.25">
      <c r="A64" s="48" t="s">
        <v>138</v>
      </c>
      <c r="B64" s="48" t="s">
        <v>139</v>
      </c>
      <c r="C64" s="49">
        <v>0.25406565656565661</v>
      </c>
      <c r="D64" s="49">
        <v>46.460075536616174</v>
      </c>
      <c r="E64" s="118">
        <v>0.12623346751006329</v>
      </c>
      <c r="F64" s="49">
        <v>25.0604204393487</v>
      </c>
      <c r="G64" s="50">
        <v>63.36</v>
      </c>
      <c r="H64" s="51">
        <v>0</v>
      </c>
      <c r="I64" s="49">
        <v>86.95</v>
      </c>
      <c r="J64" s="49">
        <v>1.946</v>
      </c>
      <c r="K64" s="52" t="s">
        <v>793</v>
      </c>
      <c r="L64" s="52">
        <v>0.92</v>
      </c>
      <c r="M64" s="52">
        <v>0</v>
      </c>
      <c r="N64" s="52">
        <v>0</v>
      </c>
      <c r="O64" s="52"/>
      <c r="P64" s="119" t="s">
        <v>845</v>
      </c>
      <c r="Q64" s="52"/>
      <c r="R64" s="52"/>
      <c r="S64" s="52">
        <v>0</v>
      </c>
      <c r="T64" s="214" t="s">
        <v>633</v>
      </c>
      <c r="U64" s="171" t="s">
        <v>920</v>
      </c>
      <c r="X64" s="48" t="s">
        <v>139</v>
      </c>
    </row>
    <row r="65" spans="1:24" ht="15" x14ac:dyDescent="0.25">
      <c r="A65" s="48" t="s">
        <v>140</v>
      </c>
      <c r="B65" s="48" t="s">
        <v>141</v>
      </c>
      <c r="C65" s="49">
        <v>0.10722358490566043</v>
      </c>
      <c r="D65" s="49">
        <v>15.998743709433963</v>
      </c>
      <c r="E65" s="118">
        <v>1.7297827761260775E-2</v>
      </c>
      <c r="F65" s="49">
        <v>16.833144691766037</v>
      </c>
      <c r="G65" s="50">
        <v>106</v>
      </c>
      <c r="H65" s="51">
        <v>0</v>
      </c>
      <c r="I65" s="49">
        <v>120.751</v>
      </c>
      <c r="J65" s="49">
        <v>1.7070000000000001</v>
      </c>
      <c r="K65" s="52" t="s">
        <v>794</v>
      </c>
      <c r="L65" s="52">
        <v>1.9</v>
      </c>
      <c r="M65" s="52">
        <v>227</v>
      </c>
      <c r="N65" s="52">
        <v>0.39</v>
      </c>
      <c r="O65" s="52"/>
      <c r="P65" s="119">
        <v>0</v>
      </c>
      <c r="Q65" s="52"/>
      <c r="R65" s="52"/>
      <c r="S65" s="52">
        <v>0</v>
      </c>
      <c r="T65" s="214" t="s">
        <v>633</v>
      </c>
      <c r="U65" s="171" t="s">
        <v>920</v>
      </c>
      <c r="X65" s="48" t="s">
        <v>141</v>
      </c>
    </row>
    <row r="66" spans="1:24" ht="15" x14ac:dyDescent="0.25">
      <c r="A66" s="48" t="s">
        <v>80</v>
      </c>
      <c r="B66" s="48" t="s">
        <v>142</v>
      </c>
      <c r="C66" s="49">
        <v>5.6598668246135617E-2</v>
      </c>
      <c r="D66" s="49">
        <v>12.460436224612719</v>
      </c>
      <c r="E66" s="118">
        <v>1.8504370250196484E-2</v>
      </c>
      <c r="F66" s="49">
        <v>15.342824831426526</v>
      </c>
      <c r="G66" s="50">
        <v>285.30599999999998</v>
      </c>
      <c r="H66" s="51">
        <v>72.129000000000005</v>
      </c>
      <c r="I66" s="49">
        <v>280.48004164820378</v>
      </c>
      <c r="J66" s="49">
        <v>0.8</v>
      </c>
      <c r="K66" s="52" t="s">
        <v>900</v>
      </c>
      <c r="L66" s="52">
        <v>0.1</v>
      </c>
      <c r="M66" s="52">
        <v>0</v>
      </c>
      <c r="N66" s="52">
        <v>0</v>
      </c>
      <c r="O66" s="52"/>
      <c r="P66" s="119" t="s">
        <v>846</v>
      </c>
      <c r="Q66" s="52"/>
      <c r="R66" s="52"/>
      <c r="S66" s="52" t="s">
        <v>788</v>
      </c>
      <c r="T66" s="214">
        <v>0.6980259271662469</v>
      </c>
      <c r="U66" s="52" t="s">
        <v>919</v>
      </c>
      <c r="X66" s="48" t="s">
        <v>142</v>
      </c>
    </row>
    <row r="67" spans="1:24" ht="15" x14ac:dyDescent="0.25">
      <c r="A67" s="48" t="s">
        <v>143</v>
      </c>
      <c r="B67" s="48" t="s">
        <v>144</v>
      </c>
      <c r="C67" s="49">
        <v>0.13744037780401422</v>
      </c>
      <c r="D67" s="49">
        <v>27.695448783943331</v>
      </c>
      <c r="E67" s="118">
        <v>4.5805401264125647E-2</v>
      </c>
      <c r="F67" s="49">
        <v>19.243131173553717</v>
      </c>
      <c r="G67" s="50">
        <v>42.35</v>
      </c>
      <c r="H67" s="51">
        <v>0</v>
      </c>
      <c r="I67" s="49">
        <v>52.21</v>
      </c>
      <c r="J67" s="49">
        <v>0.85</v>
      </c>
      <c r="K67" s="52" t="s">
        <v>633</v>
      </c>
      <c r="L67" s="52">
        <v>1.9</v>
      </c>
      <c r="M67" s="52">
        <v>227</v>
      </c>
      <c r="N67" s="52">
        <v>0.39</v>
      </c>
      <c r="O67" s="52"/>
      <c r="P67" s="119" t="s">
        <v>847</v>
      </c>
      <c r="Q67" s="52"/>
      <c r="R67" s="52"/>
      <c r="S67" s="52">
        <v>0</v>
      </c>
      <c r="T67" s="214" t="s">
        <v>633</v>
      </c>
      <c r="U67" s="171" t="s">
        <v>920</v>
      </c>
      <c r="X67" s="48" t="s">
        <v>144</v>
      </c>
    </row>
    <row r="68" spans="1:24" ht="15" x14ac:dyDescent="0.25">
      <c r="A68" s="48" t="s">
        <v>606</v>
      </c>
      <c r="B68" s="48" t="s">
        <v>145</v>
      </c>
      <c r="C68" s="49">
        <v>0.29104634146341468</v>
      </c>
      <c r="D68" s="49">
        <v>115.93694536585366</v>
      </c>
      <c r="E68" s="118">
        <v>0.14366718522670732</v>
      </c>
      <c r="F68" s="49">
        <v>13.283204089268294</v>
      </c>
      <c r="G68" s="50">
        <v>123</v>
      </c>
      <c r="H68" s="51">
        <v>0</v>
      </c>
      <c r="I68" s="49">
        <v>158.773</v>
      </c>
      <c r="J68" s="49">
        <v>3.8730000000000002</v>
      </c>
      <c r="K68" s="52" t="s">
        <v>633</v>
      </c>
      <c r="L68" s="52">
        <v>1.9</v>
      </c>
      <c r="M68" s="52">
        <v>227</v>
      </c>
      <c r="N68" s="52">
        <v>0.39</v>
      </c>
      <c r="O68" s="52"/>
      <c r="P68" s="119" t="s">
        <v>848</v>
      </c>
      <c r="Q68" s="52"/>
      <c r="R68" s="52"/>
      <c r="S68" s="52">
        <v>0</v>
      </c>
      <c r="T68" s="214" t="s">
        <v>633</v>
      </c>
      <c r="U68" s="171" t="s">
        <v>920</v>
      </c>
      <c r="X68" s="48" t="s">
        <v>145</v>
      </c>
    </row>
    <row r="69" spans="1:24" ht="15" x14ac:dyDescent="0.25">
      <c r="A69" s="48" t="s">
        <v>146</v>
      </c>
      <c r="B69" s="48" t="s">
        <v>147</v>
      </c>
      <c r="C69" s="49">
        <v>0.39965635738831623</v>
      </c>
      <c r="D69" s="49">
        <v>94.697953951890042</v>
      </c>
      <c r="E69" s="118">
        <v>0.18637280366692133</v>
      </c>
      <c r="F69" s="49">
        <v>26.719307998232697</v>
      </c>
      <c r="G69" s="50">
        <v>4.0739999999999998</v>
      </c>
      <c r="H69" s="51">
        <v>0</v>
      </c>
      <c r="I69" s="49">
        <v>6.5449999999999999</v>
      </c>
      <c r="J69" s="49">
        <v>7.9000000000000001E-2</v>
      </c>
      <c r="K69" s="52" t="s">
        <v>633</v>
      </c>
      <c r="L69" s="52">
        <v>1.9</v>
      </c>
      <c r="M69" s="52">
        <v>227</v>
      </c>
      <c r="N69" s="52">
        <v>0.39</v>
      </c>
      <c r="O69" s="52"/>
      <c r="P69" s="119" t="s">
        <v>849</v>
      </c>
      <c r="Q69" s="52"/>
      <c r="R69" s="52"/>
      <c r="S69" s="52">
        <v>0</v>
      </c>
      <c r="T69" s="214" t="s">
        <v>633</v>
      </c>
      <c r="U69" s="171" t="s">
        <v>920</v>
      </c>
      <c r="X69" s="48" t="s">
        <v>147</v>
      </c>
    </row>
    <row r="70" spans="1:24" ht="15" x14ac:dyDescent="0.25">
      <c r="A70" s="48"/>
      <c r="B70" s="48" t="s">
        <v>148</v>
      </c>
      <c r="C70" s="49" t="e">
        <v>#VALUE!</v>
      </c>
      <c r="D70" s="49" t="e">
        <v>#VALUE!</v>
      </c>
      <c r="E70" s="118">
        <v>1.6590563165905632E-2</v>
      </c>
      <c r="F70" s="49" t="e">
        <v>#VALUE!</v>
      </c>
      <c r="G70" s="50" t="s">
        <v>633</v>
      </c>
      <c r="H70" s="51">
        <v>0</v>
      </c>
      <c r="I70" s="49">
        <v>3.2850000000000001</v>
      </c>
      <c r="J70" s="49">
        <v>0.05</v>
      </c>
      <c r="K70" s="52" t="s">
        <v>633</v>
      </c>
      <c r="L70" s="52">
        <v>1.9</v>
      </c>
      <c r="M70" s="52">
        <v>227</v>
      </c>
      <c r="N70" s="52">
        <v>0.39</v>
      </c>
      <c r="O70" s="52"/>
      <c r="P70" s="119">
        <v>0</v>
      </c>
      <c r="Q70" s="52"/>
      <c r="R70" s="52"/>
      <c r="S70" s="52">
        <v>0</v>
      </c>
      <c r="T70" s="214" t="s">
        <v>633</v>
      </c>
      <c r="U70" s="171" t="s">
        <v>920</v>
      </c>
      <c r="X70" s="48" t="s">
        <v>148</v>
      </c>
    </row>
    <row r="71" spans="1:24" ht="15" x14ac:dyDescent="0.25">
      <c r="A71" s="48" t="s">
        <v>143</v>
      </c>
      <c r="B71" s="48" t="s">
        <v>149</v>
      </c>
      <c r="C71" s="49">
        <v>0.1144829564077352</v>
      </c>
      <c r="D71" s="49">
        <v>25.539718125204853</v>
      </c>
      <c r="E71" s="118">
        <v>3.3426233065691167E-2</v>
      </c>
      <c r="F71" s="49">
        <v>20.816524867256636</v>
      </c>
      <c r="G71" s="50">
        <v>48.816000000000003</v>
      </c>
      <c r="H71" s="51">
        <v>0</v>
      </c>
      <c r="I71" s="49">
        <v>64.513999999999996</v>
      </c>
      <c r="J71" s="49">
        <v>0.91400000000000003</v>
      </c>
      <c r="K71" s="52" t="s">
        <v>795</v>
      </c>
      <c r="L71" s="52">
        <v>1.9</v>
      </c>
      <c r="M71" s="52">
        <v>227</v>
      </c>
      <c r="N71" s="52">
        <v>0.39</v>
      </c>
      <c r="O71" s="52"/>
      <c r="P71" s="119" t="s">
        <v>847</v>
      </c>
      <c r="Q71" s="52"/>
      <c r="R71" s="52"/>
      <c r="S71" s="52">
        <v>0</v>
      </c>
      <c r="T71" s="214" t="s">
        <v>633</v>
      </c>
      <c r="U71" s="171" t="s">
        <v>920</v>
      </c>
      <c r="X71" s="48" t="s">
        <v>149</v>
      </c>
    </row>
    <row r="72" spans="1:24" ht="15" x14ac:dyDescent="0.25">
      <c r="A72" s="48" t="s">
        <v>140</v>
      </c>
      <c r="B72" s="48" t="s">
        <v>150</v>
      </c>
      <c r="C72" s="49">
        <v>0.17869449541284413</v>
      </c>
      <c r="D72" s="49">
        <v>22.064215155963307</v>
      </c>
      <c r="E72" s="118">
        <v>6.1556284805091489E-2</v>
      </c>
      <c r="F72" s="49">
        <v>13.244058003302753</v>
      </c>
      <c r="G72" s="50">
        <v>10.9</v>
      </c>
      <c r="H72" s="51">
        <v>0</v>
      </c>
      <c r="I72" s="49">
        <v>10.056000000000001</v>
      </c>
      <c r="J72" s="49">
        <v>0.159</v>
      </c>
      <c r="K72" s="52" t="s">
        <v>794</v>
      </c>
      <c r="L72" s="52">
        <v>1.9</v>
      </c>
      <c r="M72" s="52">
        <v>227</v>
      </c>
      <c r="N72" s="52">
        <v>0.39</v>
      </c>
      <c r="O72" s="52"/>
      <c r="P72" s="119">
        <v>0</v>
      </c>
      <c r="Q72" s="52"/>
      <c r="R72" s="52"/>
      <c r="S72" s="52">
        <v>0</v>
      </c>
      <c r="T72" s="214" t="s">
        <v>633</v>
      </c>
      <c r="U72" s="171" t="s">
        <v>920</v>
      </c>
      <c r="X72" s="48" t="s">
        <v>150</v>
      </c>
    </row>
    <row r="73" spans="1:24" ht="15" x14ac:dyDescent="0.25">
      <c r="A73" s="48" t="s">
        <v>151</v>
      </c>
      <c r="B73" s="48" t="s">
        <v>638</v>
      </c>
      <c r="C73" s="49">
        <v>0.113968253968254</v>
      </c>
      <c r="D73" s="49">
        <v>25.690203174603173</v>
      </c>
      <c r="E73" s="118">
        <v>4.9130434782608694E-2</v>
      </c>
      <c r="F73" s="49">
        <v>17.339791428571427</v>
      </c>
      <c r="G73" s="50">
        <v>6.3</v>
      </c>
      <c r="H73" s="51">
        <v>0</v>
      </c>
      <c r="I73" s="49">
        <v>6.9</v>
      </c>
      <c r="J73" s="49">
        <v>0.1</v>
      </c>
      <c r="K73" s="52" t="s">
        <v>633</v>
      </c>
      <c r="L73" s="52">
        <v>1.9</v>
      </c>
      <c r="M73" s="52">
        <v>227</v>
      </c>
      <c r="N73" s="52">
        <v>0.39</v>
      </c>
      <c r="O73" s="52"/>
      <c r="P73" s="119" t="s">
        <v>850</v>
      </c>
      <c r="Q73" s="52"/>
      <c r="R73" s="52"/>
      <c r="S73" s="52">
        <v>0</v>
      </c>
      <c r="T73" s="214" t="s">
        <v>633</v>
      </c>
      <c r="U73" s="52" t="s">
        <v>633</v>
      </c>
      <c r="V73" s="52"/>
      <c r="W73" s="52"/>
      <c r="X73" s="48" t="s">
        <v>638</v>
      </c>
    </row>
    <row r="74" spans="1:24" ht="15" x14ac:dyDescent="0.25">
      <c r="A74" s="48" t="s">
        <v>76</v>
      </c>
      <c r="B74" s="48"/>
      <c r="C74" s="49" t="e">
        <v>#VALUE!</v>
      </c>
      <c r="D74" s="49" t="e">
        <v>#VALUE!</v>
      </c>
      <c r="E74" s="118">
        <v>7.9422382671480135E-2</v>
      </c>
      <c r="F74" s="49" t="e">
        <v>#VALUE!</v>
      </c>
      <c r="G74" s="50" t="s">
        <v>633</v>
      </c>
      <c r="H74" s="51">
        <v>0</v>
      </c>
      <c r="I74" s="49">
        <v>8.8640000000000008</v>
      </c>
      <c r="J74" s="49">
        <v>0</v>
      </c>
      <c r="K74" s="52" t="s">
        <v>633</v>
      </c>
      <c r="L74" s="52">
        <v>1.9</v>
      </c>
      <c r="M74" s="52">
        <v>227</v>
      </c>
      <c r="N74" s="52">
        <v>0.39</v>
      </c>
      <c r="O74" s="52"/>
      <c r="P74" s="119">
        <v>0</v>
      </c>
      <c r="Q74" s="52"/>
      <c r="R74" s="52"/>
      <c r="S74" s="52">
        <v>0</v>
      </c>
      <c r="T74" s="214" t="s">
        <v>633</v>
      </c>
      <c r="U74" s="171" t="s">
        <v>920</v>
      </c>
      <c r="X74" s="48" t="s">
        <v>152</v>
      </c>
    </row>
    <row r="75" spans="1:24" ht="15" x14ac:dyDescent="0.25">
      <c r="A75" s="48" t="s">
        <v>99</v>
      </c>
      <c r="B75" s="48" t="s">
        <v>153</v>
      </c>
      <c r="C75" s="49">
        <v>0.41314676616915424</v>
      </c>
      <c r="D75" s="49">
        <v>72.299024537313457</v>
      </c>
      <c r="E75" s="118">
        <v>0.1731945565255667</v>
      </c>
      <c r="F75" s="49">
        <v>20.564932902089549</v>
      </c>
      <c r="G75" s="50">
        <v>20.100000000000001</v>
      </c>
      <c r="H75" s="51">
        <v>0</v>
      </c>
      <c r="I75" s="49">
        <v>27.262000000000004</v>
      </c>
      <c r="J75" s="49">
        <v>0.41699999999999998</v>
      </c>
      <c r="K75" s="52" t="s">
        <v>633</v>
      </c>
      <c r="L75" s="52">
        <v>1.9</v>
      </c>
      <c r="M75" s="52">
        <v>227</v>
      </c>
      <c r="N75" s="52">
        <v>0.39</v>
      </c>
      <c r="O75" s="52"/>
      <c r="P75" s="119" t="s">
        <v>840</v>
      </c>
      <c r="Q75" s="52"/>
      <c r="R75" s="52"/>
      <c r="S75" s="52">
        <v>0</v>
      </c>
      <c r="T75" s="214" t="s">
        <v>633</v>
      </c>
      <c r="U75" s="171" t="s">
        <v>920</v>
      </c>
      <c r="X75" s="48" t="s">
        <v>153</v>
      </c>
    </row>
    <row r="76" spans="1:24" ht="15" x14ac:dyDescent="0.25">
      <c r="A76" s="48" t="s">
        <v>69</v>
      </c>
      <c r="B76" s="48" t="s">
        <v>154</v>
      </c>
      <c r="C76" s="49" t="e">
        <v>#DIV/0!</v>
      </c>
      <c r="D76" s="49" t="e">
        <v>#DIV/0!</v>
      </c>
      <c r="E76" s="118">
        <v>1.4828096900454885E-2</v>
      </c>
      <c r="F76" s="49" t="e">
        <v>#DIV/0!</v>
      </c>
      <c r="G76" s="50">
        <v>0</v>
      </c>
      <c r="H76" s="51">
        <v>0</v>
      </c>
      <c r="I76" s="49">
        <v>18.905999999999999</v>
      </c>
      <c r="J76" s="49">
        <v>0.20599999999999999</v>
      </c>
      <c r="K76" s="52" t="s">
        <v>633</v>
      </c>
      <c r="L76" s="52">
        <v>1.9</v>
      </c>
      <c r="M76" s="52">
        <v>227</v>
      </c>
      <c r="N76" s="52">
        <v>0.39</v>
      </c>
      <c r="O76" s="52"/>
      <c r="P76" s="119" t="s">
        <v>836</v>
      </c>
      <c r="Q76" s="52"/>
      <c r="R76" s="52"/>
      <c r="S76" s="52">
        <v>0</v>
      </c>
      <c r="T76" s="214" t="s">
        <v>633</v>
      </c>
      <c r="U76" s="171" t="s">
        <v>920</v>
      </c>
      <c r="X76" s="48" t="s">
        <v>154</v>
      </c>
    </row>
    <row r="77" spans="1:24" ht="15" x14ac:dyDescent="0.25">
      <c r="A77" s="48" t="s">
        <v>155</v>
      </c>
      <c r="B77" s="48" t="s">
        <v>156</v>
      </c>
      <c r="C77" s="49">
        <v>0.20762890231621361</v>
      </c>
      <c r="D77" s="49">
        <v>23.486012084592147</v>
      </c>
      <c r="E77" s="118">
        <v>4.740044759829963E-2</v>
      </c>
      <c r="F77" s="49">
        <v>16.965032628398792</v>
      </c>
      <c r="G77" s="50">
        <v>7.944</v>
      </c>
      <c r="H77" s="51">
        <v>0</v>
      </c>
      <c r="I77" s="49">
        <v>9.4191600000000015</v>
      </c>
      <c r="J77" s="49">
        <v>0.11915999999999999</v>
      </c>
      <c r="K77" s="52" t="s">
        <v>633</v>
      </c>
      <c r="L77" s="52">
        <v>1.9</v>
      </c>
      <c r="M77" s="52">
        <v>227</v>
      </c>
      <c r="N77" s="52">
        <v>0.39</v>
      </c>
      <c r="O77" s="52"/>
      <c r="P77" s="119">
        <v>0</v>
      </c>
      <c r="Q77" s="52"/>
      <c r="R77" s="52"/>
      <c r="S77" s="52">
        <v>0</v>
      </c>
      <c r="T77" s="214" t="s">
        <v>633</v>
      </c>
      <c r="U77" s="171" t="s">
        <v>920</v>
      </c>
      <c r="X77" s="48" t="s">
        <v>156</v>
      </c>
    </row>
    <row r="78" spans="1:24" ht="15" x14ac:dyDescent="0.25">
      <c r="A78" s="48" t="s">
        <v>157</v>
      </c>
      <c r="B78" s="48" t="s">
        <v>158</v>
      </c>
      <c r="C78" s="49">
        <v>6.3794117647058848E-2</v>
      </c>
      <c r="D78" s="49">
        <v>13.950882352941179</v>
      </c>
      <c r="E78" s="118">
        <v>4.9098987904221177E-3</v>
      </c>
      <c r="F78" s="49">
        <v>18.61379576470588</v>
      </c>
      <c r="G78" s="50">
        <v>5.0999999999999996</v>
      </c>
      <c r="H78" s="51">
        <v>0</v>
      </c>
      <c r="I78" s="49">
        <v>6.0765000000000002</v>
      </c>
      <c r="J78" s="49">
        <v>7.6499999999999999E-2</v>
      </c>
      <c r="K78" s="52" t="s">
        <v>633</v>
      </c>
      <c r="L78" s="52">
        <v>1.9</v>
      </c>
      <c r="M78" s="52">
        <v>227</v>
      </c>
      <c r="N78" s="52">
        <v>0.39</v>
      </c>
      <c r="O78" s="52"/>
      <c r="P78" s="119" t="s">
        <v>851</v>
      </c>
      <c r="Q78" s="52"/>
      <c r="R78" s="52"/>
      <c r="S78" s="52">
        <v>0</v>
      </c>
      <c r="T78" s="214" t="s">
        <v>633</v>
      </c>
      <c r="U78" s="171" t="s">
        <v>920</v>
      </c>
      <c r="X78" s="48" t="s">
        <v>158</v>
      </c>
    </row>
    <row r="79" spans="1:24" ht="15" x14ac:dyDescent="0.25">
      <c r="A79" s="48" t="s">
        <v>159</v>
      </c>
      <c r="B79" s="48" t="s">
        <v>160</v>
      </c>
      <c r="C79" s="49">
        <v>4.7588961510530138E-2</v>
      </c>
      <c r="D79" s="49">
        <v>10.162485112563546</v>
      </c>
      <c r="E79" s="118">
        <v>2.7824731555247666E-2</v>
      </c>
      <c r="F79" s="49">
        <v>0.69710941176470587</v>
      </c>
      <c r="G79" s="50">
        <v>13.77</v>
      </c>
      <c r="H79" s="51">
        <v>0</v>
      </c>
      <c r="I79" s="49">
        <v>17.321999999999999</v>
      </c>
      <c r="J79" s="49">
        <v>8.2000000000000003E-2</v>
      </c>
      <c r="K79" s="52" t="s">
        <v>633</v>
      </c>
      <c r="L79" s="52">
        <v>1.9</v>
      </c>
      <c r="M79" s="52">
        <v>227</v>
      </c>
      <c r="N79" s="52">
        <v>0.39</v>
      </c>
      <c r="O79" s="52"/>
      <c r="P79" s="119">
        <v>0</v>
      </c>
      <c r="Q79" s="52"/>
      <c r="R79" s="52"/>
      <c r="S79" s="52">
        <v>0</v>
      </c>
      <c r="T79" s="214" t="s">
        <v>633</v>
      </c>
      <c r="U79" s="171" t="s">
        <v>920</v>
      </c>
      <c r="X79" s="48" t="s">
        <v>160</v>
      </c>
    </row>
    <row r="80" spans="1:24" ht="15" x14ac:dyDescent="0.25">
      <c r="A80" s="48" t="s">
        <v>161</v>
      </c>
      <c r="B80" s="48" t="s">
        <v>162</v>
      </c>
      <c r="C80" s="49">
        <v>0.14406987724268183</v>
      </c>
      <c r="D80" s="49">
        <v>32.748121340887636</v>
      </c>
      <c r="E80" s="118">
        <v>6.8808712707752656E-2</v>
      </c>
      <c r="F80" s="49">
        <v>18.216702606798869</v>
      </c>
      <c r="G80" s="50">
        <v>8.4719999999999995</v>
      </c>
      <c r="H80" s="51">
        <v>0</v>
      </c>
      <c r="I80" s="49">
        <v>9.6869999999999994</v>
      </c>
      <c r="J80" s="49">
        <v>0.14499999999999999</v>
      </c>
      <c r="K80" s="52" t="s">
        <v>633</v>
      </c>
      <c r="L80" s="52">
        <v>1.9</v>
      </c>
      <c r="M80" s="52">
        <v>227</v>
      </c>
      <c r="N80" s="52">
        <v>0.39</v>
      </c>
      <c r="O80" s="52"/>
      <c r="P80" s="119">
        <v>0</v>
      </c>
      <c r="Q80" s="52"/>
      <c r="R80" s="52"/>
      <c r="S80" s="52">
        <v>0</v>
      </c>
      <c r="T80" s="214" t="s">
        <v>633</v>
      </c>
      <c r="U80" s="171" t="s">
        <v>920</v>
      </c>
      <c r="X80" s="48" t="s">
        <v>162</v>
      </c>
    </row>
    <row r="81" spans="1:24" ht="15" x14ac:dyDescent="0.25">
      <c r="A81" s="48" t="s">
        <v>59</v>
      </c>
      <c r="B81" s="48" t="s">
        <v>163</v>
      </c>
      <c r="C81" s="49">
        <v>0.1840595611285267</v>
      </c>
      <c r="D81" s="49">
        <v>37.499191159874613</v>
      </c>
      <c r="E81" s="118">
        <v>7.1897560654875403E-2</v>
      </c>
      <c r="F81" s="49">
        <v>18.639030426206897</v>
      </c>
      <c r="G81" s="50">
        <v>25.52</v>
      </c>
      <c r="H81" s="51">
        <v>0</v>
      </c>
      <c r="I81" s="49">
        <v>30.417999999999999</v>
      </c>
      <c r="J81" s="49">
        <v>0.98199999999999998</v>
      </c>
      <c r="K81" s="52" t="s">
        <v>633</v>
      </c>
      <c r="L81" s="52">
        <v>1.9</v>
      </c>
      <c r="M81" s="52">
        <v>227</v>
      </c>
      <c r="N81" s="52">
        <v>0.39</v>
      </c>
      <c r="O81" s="52"/>
      <c r="P81" s="119" t="s">
        <v>832</v>
      </c>
      <c r="Q81" s="52"/>
      <c r="R81" s="52"/>
      <c r="S81" s="52">
        <v>0</v>
      </c>
      <c r="T81" s="214" t="s">
        <v>633</v>
      </c>
      <c r="U81" s="171" t="s">
        <v>920</v>
      </c>
      <c r="X81" s="48" t="s">
        <v>163</v>
      </c>
    </row>
    <row r="82" spans="1:24" ht="15" x14ac:dyDescent="0.25">
      <c r="A82" s="48" t="s">
        <v>82</v>
      </c>
      <c r="B82" s="48" t="s">
        <v>164</v>
      </c>
      <c r="C82" s="49">
        <v>7.114285714285716E-2</v>
      </c>
      <c r="D82" s="49">
        <v>14.520798655462185</v>
      </c>
      <c r="E82" s="118">
        <v>1.0257797581158499E-2</v>
      </c>
      <c r="F82" s="49">
        <v>16.425251818487396</v>
      </c>
      <c r="G82" s="50">
        <v>11.9</v>
      </c>
      <c r="H82" s="51">
        <v>0</v>
      </c>
      <c r="I82" s="49">
        <v>12.568</v>
      </c>
      <c r="J82" s="49">
        <v>0.22800000000000001</v>
      </c>
      <c r="K82" s="52" t="s">
        <v>633</v>
      </c>
      <c r="L82" s="52">
        <v>1.9</v>
      </c>
      <c r="M82" s="52">
        <v>227</v>
      </c>
      <c r="N82" s="52">
        <v>0.39</v>
      </c>
      <c r="O82" s="52"/>
      <c r="P82" s="119">
        <v>0</v>
      </c>
      <c r="Q82" s="52"/>
      <c r="R82" s="52"/>
      <c r="S82" s="52">
        <v>0</v>
      </c>
      <c r="T82" s="214" t="s">
        <v>633</v>
      </c>
      <c r="U82" s="171" t="s">
        <v>920</v>
      </c>
      <c r="X82" s="48" t="s">
        <v>164</v>
      </c>
    </row>
    <row r="83" spans="1:24" ht="15" x14ac:dyDescent="0.25">
      <c r="A83" s="48" t="s">
        <v>165</v>
      </c>
      <c r="B83" s="48" t="s">
        <v>166</v>
      </c>
      <c r="C83" s="49">
        <v>0.54739997830331966</v>
      </c>
      <c r="D83" s="49">
        <v>78.068162074202647</v>
      </c>
      <c r="E83" s="118">
        <v>0.18677459288519754</v>
      </c>
      <c r="F83" s="49">
        <v>13.634380228249078</v>
      </c>
      <c r="G83" s="50">
        <v>4.609</v>
      </c>
      <c r="H83" s="51">
        <v>0</v>
      </c>
      <c r="I83" s="49">
        <v>4.8871350000000007</v>
      </c>
      <c r="J83" s="49">
        <v>0.76613500000000001</v>
      </c>
      <c r="K83" s="52" t="s">
        <v>633</v>
      </c>
      <c r="L83" s="52">
        <v>1.9</v>
      </c>
      <c r="M83" s="52">
        <v>227</v>
      </c>
      <c r="N83" s="52">
        <v>0.39</v>
      </c>
      <c r="O83" s="52"/>
      <c r="P83" s="119">
        <v>0</v>
      </c>
      <c r="Q83" s="52"/>
      <c r="R83" s="52"/>
      <c r="S83" s="52">
        <v>0</v>
      </c>
      <c r="T83" s="214" t="s">
        <v>633</v>
      </c>
      <c r="U83" s="171" t="s">
        <v>920</v>
      </c>
      <c r="X83" s="48" t="s">
        <v>166</v>
      </c>
    </row>
    <row r="84" spans="1:24" ht="15" x14ac:dyDescent="0.25">
      <c r="A84" s="48" t="s">
        <v>143</v>
      </c>
      <c r="B84" s="48" t="s">
        <v>167</v>
      </c>
      <c r="C84" s="49">
        <v>0.18637730984099704</v>
      </c>
      <c r="D84" s="49">
        <v>36.931059303824675</v>
      </c>
      <c r="E84" s="118">
        <v>6.9744296816244666E-2</v>
      </c>
      <c r="F84" s="49">
        <v>20.064696884400515</v>
      </c>
      <c r="G84" s="50">
        <v>18.616</v>
      </c>
      <c r="H84" s="51">
        <v>0</v>
      </c>
      <c r="I84" s="49">
        <v>23.934000000000001</v>
      </c>
      <c r="J84" s="49">
        <v>0.434</v>
      </c>
      <c r="K84" s="52" t="s">
        <v>795</v>
      </c>
      <c r="L84" s="52">
        <v>1.9</v>
      </c>
      <c r="M84" s="52">
        <v>227</v>
      </c>
      <c r="N84" s="52">
        <v>0.39</v>
      </c>
      <c r="O84" s="52"/>
      <c r="P84" s="119" t="s">
        <v>847</v>
      </c>
      <c r="Q84" s="52"/>
      <c r="R84" s="52"/>
      <c r="S84" s="52">
        <v>0</v>
      </c>
      <c r="T84" s="214" t="s">
        <v>633</v>
      </c>
      <c r="U84" s="171" t="s">
        <v>920</v>
      </c>
      <c r="X84" s="48" t="s">
        <v>167</v>
      </c>
    </row>
    <row r="85" spans="1:24" ht="15" x14ac:dyDescent="0.25">
      <c r="A85" s="48" t="s">
        <v>771</v>
      </c>
      <c r="B85" s="48" t="s">
        <v>168</v>
      </c>
      <c r="C85" s="49">
        <v>4.4002942137953582E-2</v>
      </c>
      <c r="D85" s="49">
        <v>10.519219679633869</v>
      </c>
      <c r="E85" s="118">
        <v>4.299393366994806E-2</v>
      </c>
      <c r="F85" s="49">
        <v>0.81937132723112116</v>
      </c>
      <c r="G85" s="50">
        <v>30.59</v>
      </c>
      <c r="H85" s="51">
        <v>0</v>
      </c>
      <c r="I85" s="49">
        <v>27.529</v>
      </c>
      <c r="J85" s="49">
        <v>2.1999999999999999E-2</v>
      </c>
      <c r="K85" s="52" t="s">
        <v>633</v>
      </c>
      <c r="L85" s="52">
        <v>1.9</v>
      </c>
      <c r="M85" s="52">
        <v>227</v>
      </c>
      <c r="N85" s="52">
        <v>0.39</v>
      </c>
      <c r="O85" s="52"/>
      <c r="P85" s="119">
        <v>0</v>
      </c>
      <c r="Q85" s="52"/>
      <c r="R85" s="52"/>
      <c r="S85" s="52">
        <v>0</v>
      </c>
      <c r="T85" s="214" t="s">
        <v>633</v>
      </c>
      <c r="U85" s="171" t="s">
        <v>920</v>
      </c>
      <c r="X85" s="48" t="s">
        <v>168</v>
      </c>
    </row>
    <row r="86" spans="1:24" ht="15" x14ac:dyDescent="0.25">
      <c r="A86" s="48" t="s">
        <v>80</v>
      </c>
      <c r="B86" s="48" t="s">
        <v>169</v>
      </c>
      <c r="C86" s="49">
        <v>0.25544509803921583</v>
      </c>
      <c r="D86" s="49">
        <v>24.958635215686279</v>
      </c>
      <c r="E86" s="118">
        <v>3.4239482200647244E-2</v>
      </c>
      <c r="F86" s="49">
        <v>17.486563482352942</v>
      </c>
      <c r="G86" s="50">
        <v>5.0999999999999996</v>
      </c>
      <c r="H86" s="51">
        <v>0</v>
      </c>
      <c r="I86" s="49">
        <v>6.4890000000000008</v>
      </c>
      <c r="J86" s="49">
        <v>0.26200000000000001</v>
      </c>
      <c r="K86" s="52" t="s">
        <v>633</v>
      </c>
      <c r="L86" s="52">
        <v>1.9</v>
      </c>
      <c r="M86" s="52">
        <v>227</v>
      </c>
      <c r="N86" s="52">
        <v>0.39</v>
      </c>
      <c r="O86" s="52"/>
      <c r="P86" s="119">
        <v>0</v>
      </c>
      <c r="Q86" s="52"/>
      <c r="R86" s="52"/>
      <c r="S86" s="52">
        <v>0</v>
      </c>
      <c r="T86" s="214" t="s">
        <v>633</v>
      </c>
      <c r="U86" s="171" t="s">
        <v>920</v>
      </c>
      <c r="X86" s="48" t="s">
        <v>169</v>
      </c>
    </row>
    <row r="87" spans="1:24" ht="15" x14ac:dyDescent="0.25">
      <c r="A87" s="48" t="s">
        <v>771</v>
      </c>
      <c r="B87" s="48" t="s">
        <v>170</v>
      </c>
      <c r="C87" s="49">
        <v>0.31918672326425923</v>
      </c>
      <c r="D87" s="49">
        <v>56.873125316270425</v>
      </c>
      <c r="E87" s="118">
        <v>0.14108467381590706</v>
      </c>
      <c r="F87" s="49">
        <v>19.069145861363779</v>
      </c>
      <c r="G87" s="50">
        <v>7.1734499999999999</v>
      </c>
      <c r="H87" s="51">
        <v>0</v>
      </c>
      <c r="I87" s="49">
        <v>8.952</v>
      </c>
      <c r="J87" s="49">
        <v>0.14099999999999999</v>
      </c>
      <c r="K87" s="52" t="s">
        <v>633</v>
      </c>
      <c r="L87" s="52">
        <v>1.9</v>
      </c>
      <c r="M87" s="52">
        <v>227</v>
      </c>
      <c r="N87" s="52">
        <v>0.39</v>
      </c>
      <c r="O87" s="52"/>
      <c r="P87" s="119">
        <v>0</v>
      </c>
      <c r="Q87" s="52"/>
      <c r="R87" s="52"/>
      <c r="S87" s="52">
        <v>0</v>
      </c>
      <c r="T87" s="214" t="s">
        <v>633</v>
      </c>
      <c r="U87" s="171" t="s">
        <v>920</v>
      </c>
      <c r="X87" s="48" t="s">
        <v>170</v>
      </c>
    </row>
    <row r="88" spans="1:24" ht="15" x14ac:dyDescent="0.25">
      <c r="A88" s="48" t="s">
        <v>151</v>
      </c>
      <c r="B88" s="48" t="s">
        <v>171</v>
      </c>
      <c r="C88" s="49">
        <v>0.22961111111111121</v>
      </c>
      <c r="D88" s="49">
        <v>31.00752</v>
      </c>
      <c r="E88" s="118">
        <v>7.0111783884489978E-2</v>
      </c>
      <c r="F88" s="49">
        <v>17.388899119999998</v>
      </c>
      <c r="G88" s="50">
        <v>9</v>
      </c>
      <c r="H88" s="51">
        <v>0</v>
      </c>
      <c r="I88" s="49">
        <v>10.734999999999999</v>
      </c>
      <c r="J88" s="49">
        <v>0.13500000000000001</v>
      </c>
      <c r="K88" s="52" t="s">
        <v>633</v>
      </c>
      <c r="L88" s="52">
        <v>1.9</v>
      </c>
      <c r="M88" s="52">
        <v>227</v>
      </c>
      <c r="N88" s="52">
        <v>0.39</v>
      </c>
      <c r="O88" s="52"/>
      <c r="P88" s="119" t="s">
        <v>850</v>
      </c>
      <c r="Q88" s="52"/>
      <c r="R88" s="52"/>
      <c r="S88" s="52">
        <v>0</v>
      </c>
      <c r="T88" s="214" t="s">
        <v>633</v>
      </c>
      <c r="U88" s="171" t="s">
        <v>920</v>
      </c>
      <c r="X88" s="48" t="s">
        <v>171</v>
      </c>
    </row>
    <row r="89" spans="1:24" ht="15" x14ac:dyDescent="0.25">
      <c r="A89" s="48" t="s">
        <v>136</v>
      </c>
      <c r="B89" s="48" t="s">
        <v>172</v>
      </c>
      <c r="C89" s="49">
        <v>0.1860101060140692</v>
      </c>
      <c r="D89" s="49">
        <v>40.330771822054892</v>
      </c>
      <c r="E89" s="118">
        <v>6.2514619883040939E-2</v>
      </c>
      <c r="F89" s="49">
        <v>23.010078018428615</v>
      </c>
      <c r="G89" s="50">
        <v>10.093</v>
      </c>
      <c r="H89" s="51">
        <v>0</v>
      </c>
      <c r="I89" s="49">
        <v>14.706</v>
      </c>
      <c r="J89" s="49">
        <v>0.30599999999999999</v>
      </c>
      <c r="K89" s="52" t="s">
        <v>633</v>
      </c>
      <c r="L89" s="52">
        <v>1.9</v>
      </c>
      <c r="M89" s="52">
        <v>227</v>
      </c>
      <c r="N89" s="52">
        <v>0.39</v>
      </c>
      <c r="O89" s="52"/>
      <c r="P89" s="119">
        <v>0</v>
      </c>
      <c r="Q89" s="52"/>
      <c r="R89" s="52"/>
      <c r="S89" s="52">
        <v>0</v>
      </c>
      <c r="T89" s="214" t="s">
        <v>633</v>
      </c>
      <c r="U89" s="171" t="s">
        <v>920</v>
      </c>
      <c r="X89" s="48" t="s">
        <v>172</v>
      </c>
    </row>
    <row r="90" spans="1:24" ht="15" x14ac:dyDescent="0.25">
      <c r="A90" s="48" t="s">
        <v>71</v>
      </c>
      <c r="B90" s="48" t="s">
        <v>173</v>
      </c>
      <c r="C90" s="49">
        <v>0.32928019908528394</v>
      </c>
      <c r="D90" s="49">
        <v>54.858378531073448</v>
      </c>
      <c r="E90" s="118">
        <v>0.14337697022944565</v>
      </c>
      <c r="F90" s="49">
        <v>18.249752510088779</v>
      </c>
      <c r="G90" s="50">
        <v>11.151</v>
      </c>
      <c r="H90" s="51">
        <v>0</v>
      </c>
      <c r="I90" s="49">
        <v>13.567264999999999</v>
      </c>
      <c r="J90" s="49">
        <v>0.167265</v>
      </c>
      <c r="K90" s="52" t="s">
        <v>633</v>
      </c>
      <c r="L90" s="52">
        <v>1.9</v>
      </c>
      <c r="M90" s="52">
        <v>227</v>
      </c>
      <c r="N90" s="52">
        <v>0.39</v>
      </c>
      <c r="O90" s="52"/>
      <c r="P90" s="119">
        <v>0</v>
      </c>
      <c r="Q90" s="52"/>
      <c r="R90" s="52"/>
      <c r="S90" s="52">
        <v>0</v>
      </c>
      <c r="T90" s="214" t="s">
        <v>633</v>
      </c>
      <c r="U90" s="171" t="s">
        <v>920</v>
      </c>
      <c r="X90" s="48" t="s">
        <v>173</v>
      </c>
    </row>
    <row r="91" spans="1:24" ht="15" x14ac:dyDescent="0.25">
      <c r="A91" s="48" t="s">
        <v>84</v>
      </c>
      <c r="B91" s="48" t="s">
        <v>174</v>
      </c>
      <c r="C91" s="49">
        <v>0.45483961835529313</v>
      </c>
      <c r="D91" s="49">
        <v>24.708428169014088</v>
      </c>
      <c r="E91" s="118">
        <v>2.8204278995826986E-2</v>
      </c>
      <c r="F91" s="49">
        <v>25.679186852957745</v>
      </c>
      <c r="G91" s="50">
        <v>11.005000000000001</v>
      </c>
      <c r="H91" s="51">
        <v>0</v>
      </c>
      <c r="I91" s="49">
        <v>15.097</v>
      </c>
      <c r="J91" s="49">
        <v>0.22</v>
      </c>
      <c r="K91" s="52" t="s">
        <v>633</v>
      </c>
      <c r="L91" s="52">
        <v>1.9</v>
      </c>
      <c r="M91" s="52">
        <v>227</v>
      </c>
      <c r="N91" s="52">
        <v>0.39</v>
      </c>
      <c r="O91" s="52"/>
      <c r="P91" s="119" t="s">
        <v>837</v>
      </c>
      <c r="Q91" s="52"/>
      <c r="R91" s="52"/>
      <c r="S91" s="52">
        <v>0</v>
      </c>
      <c r="T91" s="214" t="s">
        <v>633</v>
      </c>
      <c r="U91" s="171" t="s">
        <v>920</v>
      </c>
      <c r="X91" s="48" t="s">
        <v>174</v>
      </c>
    </row>
    <row r="92" spans="1:24" ht="15" x14ac:dyDescent="0.25">
      <c r="A92" s="48" t="s">
        <v>157</v>
      </c>
      <c r="B92" s="48" t="s">
        <v>175</v>
      </c>
      <c r="C92" s="49">
        <v>0.14005555555555563</v>
      </c>
      <c r="D92" s="49">
        <v>8.7955012000000004</v>
      </c>
      <c r="E92" s="118">
        <v>9.0538764783180039E-3</v>
      </c>
      <c r="F92" s="49">
        <v>16.699181679999999</v>
      </c>
      <c r="G92" s="50">
        <v>3.6</v>
      </c>
      <c r="H92" s="51">
        <v>0</v>
      </c>
      <c r="I92" s="49">
        <v>4.5659999999999998</v>
      </c>
      <c r="J92" s="49">
        <v>0.106</v>
      </c>
      <c r="K92" s="52" t="s">
        <v>797</v>
      </c>
      <c r="L92" s="52">
        <v>1.9</v>
      </c>
      <c r="M92" s="52">
        <v>7.2000000000000005E-4</v>
      </c>
      <c r="N92" s="52">
        <v>0.39</v>
      </c>
      <c r="O92" s="52"/>
      <c r="P92" s="119" t="s">
        <v>851</v>
      </c>
      <c r="Q92" s="52"/>
      <c r="R92" s="52"/>
      <c r="S92" s="52">
        <v>0</v>
      </c>
      <c r="T92" s="214" t="s">
        <v>633</v>
      </c>
      <c r="U92" s="171" t="s">
        <v>920</v>
      </c>
      <c r="X92" s="48" t="s">
        <v>175</v>
      </c>
    </row>
    <row r="93" spans="1:24" ht="15" x14ac:dyDescent="0.25">
      <c r="A93" s="48" t="s">
        <v>771</v>
      </c>
      <c r="B93" s="195"/>
      <c r="C93" s="49">
        <v>6.0647239133812675E-2</v>
      </c>
      <c r="D93" s="49">
        <v>10.225809105420028</v>
      </c>
      <c r="E93" s="118">
        <v>0.71393103448275852</v>
      </c>
      <c r="F93" s="49">
        <v>0.46403717768705943</v>
      </c>
      <c r="G93" s="50">
        <v>3.53965</v>
      </c>
      <c r="H93" s="51">
        <v>0</v>
      </c>
      <c r="I93" s="49">
        <v>0.14499999999999999</v>
      </c>
      <c r="J93" s="49">
        <v>6.8000000000000005E-2</v>
      </c>
      <c r="K93" s="52" t="s">
        <v>633</v>
      </c>
      <c r="L93" s="52">
        <v>1.9</v>
      </c>
      <c r="M93" s="52">
        <v>227</v>
      </c>
      <c r="N93" s="52">
        <v>0.39</v>
      </c>
      <c r="O93" s="52"/>
      <c r="P93" s="119">
        <v>0</v>
      </c>
      <c r="Q93" s="52"/>
      <c r="R93" s="52"/>
      <c r="S93" s="52">
        <v>0</v>
      </c>
      <c r="T93" s="214" t="s">
        <v>633</v>
      </c>
      <c r="U93" s="171" t="s">
        <v>920</v>
      </c>
      <c r="X93" s="48" t="s">
        <v>599</v>
      </c>
    </row>
    <row r="94" spans="1:24" ht="15" x14ac:dyDescent="0.25">
      <c r="A94" s="48" t="s">
        <v>176</v>
      </c>
      <c r="B94" s="48"/>
      <c r="C94" s="49" t="e">
        <v>#DIV/0!</v>
      </c>
      <c r="D94" s="49" t="e">
        <v>#DIV/0!</v>
      </c>
      <c r="E94" s="118" t="e">
        <v>#DIV/0!</v>
      </c>
      <c r="F94" s="49" t="e">
        <v>#DIV/0!</v>
      </c>
      <c r="G94" s="50">
        <v>0</v>
      </c>
      <c r="H94" s="51">
        <v>0</v>
      </c>
      <c r="I94" s="49">
        <v>0</v>
      </c>
      <c r="J94" s="49">
        <v>0</v>
      </c>
      <c r="K94" s="52" t="s">
        <v>633</v>
      </c>
      <c r="L94" s="52">
        <v>1.9</v>
      </c>
      <c r="M94" s="52">
        <v>227</v>
      </c>
      <c r="N94" s="52">
        <v>0.39</v>
      </c>
      <c r="O94" s="52"/>
      <c r="P94" s="119">
        <v>0</v>
      </c>
      <c r="Q94" s="52"/>
      <c r="R94" s="52"/>
      <c r="S94" s="52">
        <v>0</v>
      </c>
      <c r="T94" s="214" t="s">
        <v>633</v>
      </c>
      <c r="U94" s="171" t="s">
        <v>920</v>
      </c>
      <c r="X94" s="48" t="s">
        <v>177</v>
      </c>
    </row>
    <row r="95" spans="1:24" ht="15" x14ac:dyDescent="0.25">
      <c r="A95" s="48" t="s">
        <v>67</v>
      </c>
      <c r="B95" s="48" t="s">
        <v>178</v>
      </c>
      <c r="C95" s="49">
        <v>0.45793560439560438</v>
      </c>
      <c r="D95" s="49">
        <v>92.35763964835165</v>
      </c>
      <c r="E95" s="118">
        <v>0.2431638011653838</v>
      </c>
      <c r="F95" s="49">
        <v>14.422984213450546</v>
      </c>
      <c r="G95" s="50">
        <v>45.5</v>
      </c>
      <c r="H95" s="51">
        <v>0</v>
      </c>
      <c r="I95" s="49">
        <v>55.603999999999999</v>
      </c>
      <c r="J95" s="49">
        <v>1.792</v>
      </c>
      <c r="K95" s="52" t="s">
        <v>633</v>
      </c>
      <c r="L95" s="52">
        <v>1.9</v>
      </c>
      <c r="M95" s="52">
        <v>227</v>
      </c>
      <c r="N95" s="52">
        <v>0.39</v>
      </c>
      <c r="O95" s="52"/>
      <c r="P95" s="119">
        <v>0</v>
      </c>
      <c r="Q95" s="52"/>
      <c r="R95" s="52"/>
      <c r="S95" s="52">
        <v>0</v>
      </c>
      <c r="T95" s="214" t="s">
        <v>633</v>
      </c>
      <c r="U95" s="171" t="s">
        <v>920</v>
      </c>
      <c r="X95" s="48" t="s">
        <v>178</v>
      </c>
    </row>
    <row r="96" spans="1:24" ht="15" x14ac:dyDescent="0.25">
      <c r="A96" s="48" t="s">
        <v>179</v>
      </c>
      <c r="B96" s="48" t="s">
        <v>180</v>
      </c>
      <c r="C96" s="49">
        <v>1.0059864864864865</v>
      </c>
      <c r="D96" s="49">
        <v>356.74465945945946</v>
      </c>
      <c r="E96" s="118">
        <v>8.3081830180378347E-2</v>
      </c>
      <c r="F96" s="49">
        <v>38.989849135135131</v>
      </c>
      <c r="G96" s="50">
        <v>148</v>
      </c>
      <c r="H96" s="51">
        <v>2</v>
      </c>
      <c r="I96" s="49">
        <v>181.84</v>
      </c>
      <c r="J96" s="49">
        <v>2.84</v>
      </c>
      <c r="K96" s="52" t="s">
        <v>633</v>
      </c>
      <c r="L96" s="52">
        <v>1.9</v>
      </c>
      <c r="M96" s="52">
        <v>227</v>
      </c>
      <c r="N96" s="52">
        <v>0.39</v>
      </c>
      <c r="O96" s="52"/>
      <c r="P96" s="119" t="s">
        <v>852</v>
      </c>
      <c r="Q96" s="52"/>
      <c r="R96" s="52"/>
      <c r="S96" s="52">
        <v>0</v>
      </c>
      <c r="T96" s="214" t="s">
        <v>633</v>
      </c>
      <c r="U96" s="171" t="s">
        <v>920</v>
      </c>
      <c r="X96" s="48" t="s">
        <v>180</v>
      </c>
    </row>
    <row r="97" spans="1:24" ht="15" x14ac:dyDescent="0.25">
      <c r="A97" s="48" t="s">
        <v>181</v>
      </c>
      <c r="B97" s="48" t="s">
        <v>182</v>
      </c>
      <c r="C97" s="49">
        <v>0.22180573159366276</v>
      </c>
      <c r="D97" s="49">
        <v>22.215684454799629</v>
      </c>
      <c r="E97" s="118">
        <v>3.3121136529749275E-2</v>
      </c>
      <c r="F97" s="49">
        <v>20.208235037837838</v>
      </c>
      <c r="G97" s="50">
        <v>2.1459999999999999</v>
      </c>
      <c r="H97" s="51">
        <v>0</v>
      </c>
      <c r="I97" s="49">
        <v>3.0414689999999998</v>
      </c>
      <c r="J97" s="49">
        <v>2.9069000000000001E-2</v>
      </c>
      <c r="K97" s="52" t="s">
        <v>633</v>
      </c>
      <c r="L97" s="52">
        <v>1.9</v>
      </c>
      <c r="M97" s="52">
        <v>227</v>
      </c>
      <c r="N97" s="52">
        <v>0.39</v>
      </c>
      <c r="O97" s="52"/>
      <c r="P97" s="119">
        <v>0</v>
      </c>
      <c r="Q97" s="52"/>
      <c r="R97" s="52"/>
      <c r="S97" s="52">
        <v>0</v>
      </c>
      <c r="T97" s="214" t="s">
        <v>633</v>
      </c>
      <c r="U97" s="171" t="s">
        <v>920</v>
      </c>
      <c r="X97" s="48" t="s">
        <v>182</v>
      </c>
    </row>
    <row r="98" spans="1:24" ht="15" x14ac:dyDescent="0.25">
      <c r="A98" s="48" t="s">
        <v>183</v>
      </c>
      <c r="B98" s="48" t="s">
        <v>184</v>
      </c>
      <c r="C98" s="49">
        <v>3.582142857142858E-2</v>
      </c>
      <c r="D98" s="49">
        <v>7.6131231428571429</v>
      </c>
      <c r="E98" s="118">
        <v>1.0356077881073495E-2</v>
      </c>
      <c r="F98" s="49">
        <v>6.3633169817142852</v>
      </c>
      <c r="G98" s="50">
        <v>700</v>
      </c>
      <c r="H98" s="51">
        <v>118</v>
      </c>
      <c r="I98" s="49">
        <v>570.1</v>
      </c>
      <c r="J98" s="49">
        <v>3.6</v>
      </c>
      <c r="K98" s="52" t="s">
        <v>796</v>
      </c>
      <c r="L98" s="52">
        <v>1.9</v>
      </c>
      <c r="M98" s="52">
        <v>227</v>
      </c>
      <c r="N98" s="52">
        <v>0.39</v>
      </c>
      <c r="O98" s="52"/>
      <c r="P98" s="119">
        <v>0</v>
      </c>
      <c r="Q98" s="52"/>
      <c r="R98" s="52"/>
      <c r="S98" s="52">
        <v>0</v>
      </c>
      <c r="T98" s="214" t="s">
        <v>918</v>
      </c>
      <c r="U98" s="52" t="s">
        <v>919</v>
      </c>
      <c r="X98" s="48" t="s">
        <v>184</v>
      </c>
    </row>
    <row r="99" spans="1:24" ht="15" x14ac:dyDescent="0.25">
      <c r="A99" s="48" t="s">
        <v>185</v>
      </c>
      <c r="B99" s="48" t="s">
        <v>186</v>
      </c>
      <c r="C99" s="167" t="s">
        <v>914</v>
      </c>
      <c r="D99" s="167" t="s">
        <v>914</v>
      </c>
      <c r="E99" s="167" t="s">
        <v>914</v>
      </c>
      <c r="F99" s="167" t="s">
        <v>914</v>
      </c>
      <c r="G99" s="50">
        <v>3425</v>
      </c>
      <c r="H99" s="51">
        <v>1058</v>
      </c>
      <c r="I99" s="49">
        <v>4011.7817420165115</v>
      </c>
      <c r="J99" s="49">
        <v>129</v>
      </c>
      <c r="K99" s="52" t="s">
        <v>917</v>
      </c>
      <c r="L99" s="140"/>
      <c r="M99" s="140"/>
      <c r="N99" s="140"/>
      <c r="O99" s="140"/>
      <c r="P99" s="170" t="s">
        <v>915</v>
      </c>
      <c r="Q99" s="52"/>
      <c r="R99" s="52"/>
      <c r="S99" s="52">
        <v>0</v>
      </c>
      <c r="T99" s="214"/>
      <c r="U99" s="52"/>
      <c r="X99" s="48" t="s">
        <v>186</v>
      </c>
    </row>
    <row r="100" spans="1:24" ht="15" x14ac:dyDescent="0.25">
      <c r="A100" s="48" t="s">
        <v>187</v>
      </c>
      <c r="B100" s="48" t="s">
        <v>188</v>
      </c>
      <c r="C100" s="49">
        <v>0.13995965708522445</v>
      </c>
      <c r="D100" s="49">
        <v>28.273709934442767</v>
      </c>
      <c r="E100" s="118">
        <v>5.7284463787960302E-2</v>
      </c>
      <c r="F100" s="49">
        <v>16.080129531013615</v>
      </c>
      <c r="G100" s="50">
        <v>39.659999999999997</v>
      </c>
      <c r="H100" s="51">
        <v>0</v>
      </c>
      <c r="I100" s="49">
        <v>40.897999999999996</v>
      </c>
      <c r="J100" s="49">
        <v>1.238</v>
      </c>
      <c r="K100" s="52" t="s">
        <v>633</v>
      </c>
      <c r="L100" s="52">
        <v>1.9</v>
      </c>
      <c r="M100" s="52">
        <v>227</v>
      </c>
      <c r="N100" s="52">
        <v>0.39</v>
      </c>
      <c r="O100" s="52"/>
      <c r="P100" s="119" t="s">
        <v>853</v>
      </c>
      <c r="Q100" s="52"/>
      <c r="R100" s="52"/>
      <c r="S100" s="52">
        <v>0</v>
      </c>
      <c r="T100" s="214" t="s">
        <v>633</v>
      </c>
      <c r="U100" s="171" t="s">
        <v>920</v>
      </c>
      <c r="X100" s="48" t="s">
        <v>188</v>
      </c>
    </row>
    <row r="101" spans="1:24" ht="15" x14ac:dyDescent="0.25">
      <c r="A101" s="48" t="s">
        <v>189</v>
      </c>
      <c r="B101" s="48" t="s">
        <v>190</v>
      </c>
      <c r="C101" s="49">
        <v>0.38849801162435005</v>
      </c>
      <c r="D101" s="49">
        <v>57.247459161823201</v>
      </c>
      <c r="E101" s="118">
        <v>7.9300699300699301E-2</v>
      </c>
      <c r="F101" s="49">
        <v>25.496362307739371</v>
      </c>
      <c r="G101" s="50">
        <v>16.344999999999999</v>
      </c>
      <c r="H101" s="51">
        <v>0</v>
      </c>
      <c r="I101" s="49">
        <v>28.6</v>
      </c>
      <c r="J101" s="49">
        <v>1.2</v>
      </c>
      <c r="K101" s="52" t="s">
        <v>633</v>
      </c>
      <c r="L101" s="52">
        <v>1.9</v>
      </c>
      <c r="M101" s="52">
        <v>227</v>
      </c>
      <c r="N101" s="52">
        <v>0.39</v>
      </c>
      <c r="O101" s="52"/>
      <c r="P101" s="119" t="s">
        <v>854</v>
      </c>
      <c r="Q101" s="52"/>
      <c r="R101" s="52"/>
      <c r="S101" s="52">
        <v>0</v>
      </c>
      <c r="T101" s="214" t="s">
        <v>633</v>
      </c>
      <c r="U101" s="171" t="s">
        <v>920</v>
      </c>
      <c r="X101" s="48" t="s">
        <v>190</v>
      </c>
    </row>
    <row r="102" spans="1:24" ht="15" x14ac:dyDescent="0.25">
      <c r="A102" s="48" t="s">
        <v>76</v>
      </c>
      <c r="B102" s="48"/>
      <c r="C102" s="49" t="e">
        <v>#DIV/0!</v>
      </c>
      <c r="D102" s="49" t="e">
        <v>#DIV/0!</v>
      </c>
      <c r="E102" s="118">
        <v>0.39</v>
      </c>
      <c r="F102" s="49" t="e">
        <v>#DIV/0!</v>
      </c>
      <c r="G102" s="50">
        <v>0</v>
      </c>
      <c r="H102" s="51">
        <v>0</v>
      </c>
      <c r="I102" s="49">
        <v>0.221</v>
      </c>
      <c r="J102" s="49">
        <v>0.221</v>
      </c>
      <c r="K102" s="52" t="s">
        <v>633</v>
      </c>
      <c r="L102" s="52">
        <v>1.9</v>
      </c>
      <c r="M102" s="52">
        <v>227</v>
      </c>
      <c r="N102" s="52">
        <v>0.39</v>
      </c>
      <c r="O102" s="52"/>
      <c r="P102" s="119">
        <v>0</v>
      </c>
      <c r="Q102" s="52"/>
      <c r="R102" s="52"/>
      <c r="S102" s="52">
        <v>0</v>
      </c>
      <c r="T102" s="214" t="s">
        <v>633</v>
      </c>
      <c r="U102" s="171" t="s">
        <v>920</v>
      </c>
      <c r="X102" s="48" t="s">
        <v>191</v>
      </c>
    </row>
    <row r="103" spans="1:24" ht="15" x14ac:dyDescent="0.25">
      <c r="A103" s="48" t="s">
        <v>192</v>
      </c>
      <c r="C103" s="49">
        <v>1.8095238095238095E-4</v>
      </c>
      <c r="D103" s="49">
        <v>2.1619047619047618E-2</v>
      </c>
      <c r="E103" s="118">
        <v>0.39</v>
      </c>
      <c r="F103" s="49">
        <v>0</v>
      </c>
      <c r="G103" s="50">
        <v>105</v>
      </c>
      <c r="H103" s="51">
        <v>0</v>
      </c>
      <c r="I103" s="49">
        <v>0.01</v>
      </c>
      <c r="J103" s="49">
        <v>0.01</v>
      </c>
      <c r="K103" s="52" t="s">
        <v>633</v>
      </c>
      <c r="L103" s="52">
        <v>1.9</v>
      </c>
      <c r="M103" s="52">
        <v>227</v>
      </c>
      <c r="N103" s="52">
        <v>0.39</v>
      </c>
      <c r="O103" s="52"/>
      <c r="P103" s="119" t="s">
        <v>855</v>
      </c>
      <c r="Q103" s="52"/>
      <c r="R103" s="52"/>
      <c r="S103" s="52">
        <v>0</v>
      </c>
      <c r="T103" s="214" t="s">
        <v>633</v>
      </c>
      <c r="U103" s="171" t="s">
        <v>920</v>
      </c>
      <c r="X103" s="48" t="s">
        <v>639</v>
      </c>
    </row>
    <row r="104" spans="1:24" ht="15" x14ac:dyDescent="0.25">
      <c r="A104" s="48" t="s">
        <v>193</v>
      </c>
      <c r="B104" s="48" t="s">
        <v>194</v>
      </c>
      <c r="C104" s="49">
        <v>3.8685226579963421E-2</v>
      </c>
      <c r="D104" s="49">
        <v>4.6311459459459456</v>
      </c>
      <c r="E104" s="118">
        <v>6.9094741773041328E-3</v>
      </c>
      <c r="F104" s="49">
        <v>1.4449331436699857E-3</v>
      </c>
      <c r="G104" s="50">
        <v>14.763</v>
      </c>
      <c r="H104" s="51">
        <v>0</v>
      </c>
      <c r="I104" s="49">
        <v>17.078000000000003</v>
      </c>
      <c r="J104" s="49">
        <v>0.3</v>
      </c>
      <c r="K104" s="52" t="s">
        <v>633</v>
      </c>
      <c r="L104" s="52">
        <v>1.9</v>
      </c>
      <c r="M104" s="52">
        <v>227</v>
      </c>
      <c r="N104" s="52">
        <v>0.39</v>
      </c>
      <c r="O104" s="52"/>
      <c r="P104" s="119" t="s">
        <v>856</v>
      </c>
      <c r="Q104" s="52"/>
      <c r="R104" s="52"/>
      <c r="S104" s="52">
        <v>0</v>
      </c>
      <c r="T104" s="214" t="s">
        <v>633</v>
      </c>
      <c r="U104" s="171" t="s">
        <v>920</v>
      </c>
      <c r="X104" s="48" t="s">
        <v>194</v>
      </c>
    </row>
    <row r="105" spans="1:24" ht="15" x14ac:dyDescent="0.25">
      <c r="A105" s="48" t="s">
        <v>195</v>
      </c>
      <c r="B105" s="48" t="s">
        <v>196</v>
      </c>
      <c r="C105" s="49">
        <v>0.13193005283929443</v>
      </c>
      <c r="D105" s="49">
        <v>89.929640539902991</v>
      </c>
      <c r="E105" s="118">
        <v>3.2268067017606032E-2</v>
      </c>
      <c r="F105" s="49">
        <v>7.5647587082188688</v>
      </c>
      <c r="G105" s="50">
        <v>523.70000000000005</v>
      </c>
      <c r="H105" s="51">
        <v>72.034000000000006</v>
      </c>
      <c r="I105" s="49">
        <v>601.61645224698213</v>
      </c>
      <c r="J105" s="49">
        <v>24.939</v>
      </c>
      <c r="K105" s="52" t="s">
        <v>799</v>
      </c>
      <c r="L105" s="52">
        <v>1.1000000000000001</v>
      </c>
      <c r="M105" s="52">
        <v>0</v>
      </c>
      <c r="N105" s="52">
        <v>0</v>
      </c>
      <c r="O105" s="52"/>
      <c r="P105" s="119" t="s">
        <v>857</v>
      </c>
      <c r="Q105" s="52"/>
      <c r="R105" s="52"/>
      <c r="S105" s="52">
        <v>0</v>
      </c>
      <c r="T105" s="214">
        <v>0.61328000714609743</v>
      </c>
      <c r="U105" s="52" t="s">
        <v>919</v>
      </c>
      <c r="X105" s="48" t="s">
        <v>196</v>
      </c>
    </row>
    <row r="106" spans="1:24" ht="15" x14ac:dyDescent="0.25">
      <c r="A106" s="48" t="s">
        <v>197</v>
      </c>
      <c r="B106" s="48" t="s">
        <v>198</v>
      </c>
      <c r="C106" s="49">
        <v>1.0033699288256228</v>
      </c>
      <c r="D106" s="49">
        <v>382.22592274733086</v>
      </c>
      <c r="E106" s="118">
        <v>4.6099164741425259E-3</v>
      </c>
      <c r="F106" s="49">
        <v>43.351851984469747</v>
      </c>
      <c r="G106" s="50">
        <v>56.2</v>
      </c>
      <c r="H106" s="51">
        <v>0</v>
      </c>
      <c r="I106" s="49">
        <v>73.15100000000001</v>
      </c>
      <c r="J106" s="49">
        <v>0.498</v>
      </c>
      <c r="K106" s="52" t="s">
        <v>633</v>
      </c>
      <c r="L106" s="52">
        <v>1.9</v>
      </c>
      <c r="M106" s="52">
        <v>227</v>
      </c>
      <c r="N106" s="52">
        <v>0.39</v>
      </c>
      <c r="O106" s="52"/>
      <c r="P106" s="119">
        <v>0</v>
      </c>
      <c r="Q106" s="52"/>
      <c r="R106" s="52"/>
      <c r="S106" s="52">
        <v>0</v>
      </c>
      <c r="T106" s="214" t="s">
        <v>633</v>
      </c>
      <c r="U106" s="171" t="s">
        <v>920</v>
      </c>
      <c r="X106" s="48" t="s">
        <v>198</v>
      </c>
    </row>
    <row r="107" spans="1:24" ht="15" x14ac:dyDescent="0.25">
      <c r="A107" s="48" t="s">
        <v>199</v>
      </c>
      <c r="B107" s="48" t="s">
        <v>200</v>
      </c>
      <c r="C107" s="49">
        <v>0.33110691823899374</v>
      </c>
      <c r="D107" s="49">
        <v>24.959797987421389</v>
      </c>
      <c r="E107" s="118">
        <v>3.4676399369960274E-2</v>
      </c>
      <c r="F107" s="49">
        <v>20.704680577358491</v>
      </c>
      <c r="G107" s="50">
        <v>31.8</v>
      </c>
      <c r="H107" s="51">
        <v>0</v>
      </c>
      <c r="I107" s="49">
        <v>42.536999999999999</v>
      </c>
      <c r="J107" s="49">
        <v>0.57699999999999996</v>
      </c>
      <c r="K107" s="52" t="s">
        <v>633</v>
      </c>
      <c r="L107" s="52">
        <v>1.9</v>
      </c>
      <c r="M107" s="52">
        <v>227</v>
      </c>
      <c r="N107" s="52">
        <v>0.39</v>
      </c>
      <c r="O107" s="52"/>
      <c r="P107" s="119">
        <v>0</v>
      </c>
      <c r="Q107" s="52"/>
      <c r="R107" s="52"/>
      <c r="S107" s="52">
        <v>0</v>
      </c>
      <c r="T107" s="214" t="s">
        <v>633</v>
      </c>
      <c r="U107" s="171" t="s">
        <v>920</v>
      </c>
      <c r="X107" s="48" t="s">
        <v>200</v>
      </c>
    </row>
    <row r="108" spans="1:24" ht="15" x14ac:dyDescent="0.25">
      <c r="A108" s="48" t="s">
        <v>92</v>
      </c>
      <c r="B108" s="48"/>
      <c r="C108" s="49">
        <v>0.17828571428571433</v>
      </c>
      <c r="D108" s="49">
        <v>40.65116571428571</v>
      </c>
      <c r="E108" s="118">
        <v>6.183098591549295E-2</v>
      </c>
      <c r="F108" s="49">
        <v>24.204860022857137</v>
      </c>
      <c r="G108" s="50">
        <v>7</v>
      </c>
      <c r="H108" s="51">
        <v>0</v>
      </c>
      <c r="I108" s="49">
        <v>10.65</v>
      </c>
      <c r="J108" s="49">
        <v>0.15</v>
      </c>
      <c r="K108" s="52" t="s">
        <v>633</v>
      </c>
      <c r="L108" s="52">
        <v>1.9</v>
      </c>
      <c r="M108" s="52">
        <v>227</v>
      </c>
      <c r="N108" s="52">
        <v>0.39</v>
      </c>
      <c r="O108" s="52"/>
      <c r="P108" s="119">
        <v>0</v>
      </c>
      <c r="Q108" s="52"/>
      <c r="R108" s="52"/>
      <c r="S108" s="52">
        <v>0</v>
      </c>
      <c r="T108" s="214" t="s">
        <v>633</v>
      </c>
      <c r="U108" s="171" t="s">
        <v>920</v>
      </c>
      <c r="X108" s="48" t="s">
        <v>201</v>
      </c>
    </row>
    <row r="109" spans="1:24" ht="15" x14ac:dyDescent="0.25">
      <c r="A109" s="48" t="s">
        <v>176</v>
      </c>
      <c r="B109" s="48" t="s">
        <v>202</v>
      </c>
      <c r="C109" s="49">
        <v>0.14513058413973964</v>
      </c>
      <c r="D109" s="49">
        <v>29.886140119925781</v>
      </c>
      <c r="E109" s="118">
        <v>4.4798701455431918E-2</v>
      </c>
      <c r="F109" s="49">
        <v>19.854483197877531</v>
      </c>
      <c r="G109" s="50">
        <v>65.206999999999994</v>
      </c>
      <c r="H109" s="51">
        <v>0</v>
      </c>
      <c r="I109" s="49">
        <v>82.862000000000009</v>
      </c>
      <c r="J109" s="49">
        <v>2.0489999999999999</v>
      </c>
      <c r="K109" s="52" t="s">
        <v>633</v>
      </c>
      <c r="L109" s="52">
        <v>1.9</v>
      </c>
      <c r="M109" s="52">
        <v>227</v>
      </c>
      <c r="N109" s="52">
        <v>0.39</v>
      </c>
      <c r="O109" s="52"/>
      <c r="P109" s="119">
        <v>0</v>
      </c>
      <c r="Q109" s="52"/>
      <c r="R109" s="52"/>
      <c r="S109" s="52">
        <v>0</v>
      </c>
      <c r="T109" s="214" t="s">
        <v>633</v>
      </c>
      <c r="U109" s="171" t="s">
        <v>920</v>
      </c>
      <c r="X109" s="48" t="s">
        <v>202</v>
      </c>
    </row>
    <row r="110" spans="1:24" ht="15" x14ac:dyDescent="0.25">
      <c r="A110" s="48" t="s">
        <v>76</v>
      </c>
      <c r="B110" s="48"/>
      <c r="C110" s="49" t="e">
        <v>#DIV/0!</v>
      </c>
      <c r="D110" s="49" t="e">
        <v>#DIV/0!</v>
      </c>
      <c r="E110" s="118">
        <v>6.4025754697065659E-2</v>
      </c>
      <c r="F110" s="49" t="e">
        <v>#DIV/0!</v>
      </c>
      <c r="G110" s="50">
        <v>0</v>
      </c>
      <c r="H110" s="51">
        <v>0</v>
      </c>
      <c r="I110" s="49">
        <v>4.7370000000000001</v>
      </c>
      <c r="J110" s="49">
        <v>1.0999999999999999E-2</v>
      </c>
      <c r="K110" s="52" t="s">
        <v>633</v>
      </c>
      <c r="L110" s="52">
        <v>1.9</v>
      </c>
      <c r="M110" s="52">
        <v>227</v>
      </c>
      <c r="N110" s="52">
        <v>0.39</v>
      </c>
      <c r="O110" s="52"/>
      <c r="P110" s="119">
        <v>0</v>
      </c>
      <c r="Q110" s="52"/>
      <c r="R110" s="52"/>
      <c r="S110" s="52">
        <v>0</v>
      </c>
      <c r="T110" s="214" t="s">
        <v>633</v>
      </c>
      <c r="U110" s="171" t="s">
        <v>920</v>
      </c>
      <c r="X110" s="48" t="s">
        <v>203</v>
      </c>
    </row>
    <row r="111" spans="1:24" ht="15" x14ac:dyDescent="0.25">
      <c r="A111" s="48" t="s">
        <v>204</v>
      </c>
      <c r="B111" s="48" t="s">
        <v>205</v>
      </c>
      <c r="C111" s="120">
        <v>0.35892567858759017</v>
      </c>
      <c r="D111" s="120">
        <v>49.501321402143176</v>
      </c>
      <c r="E111" s="121">
        <v>0.13328076863942787</v>
      </c>
      <c r="F111" s="120">
        <v>12.053921734559342</v>
      </c>
      <c r="G111" s="50">
        <v>878.83</v>
      </c>
      <c r="H111" s="51">
        <v>378</v>
      </c>
      <c r="I111" s="49">
        <v>945.57800000000009</v>
      </c>
      <c r="J111" s="49">
        <v>66.070999999999998</v>
      </c>
      <c r="K111" s="52" t="s">
        <v>633</v>
      </c>
      <c r="L111" s="52">
        <v>1.9</v>
      </c>
      <c r="M111" s="52">
        <v>227</v>
      </c>
      <c r="N111" s="52">
        <v>0.39</v>
      </c>
      <c r="O111" s="52"/>
      <c r="P111" s="119">
        <v>0</v>
      </c>
      <c r="Q111" s="52"/>
      <c r="R111" s="52"/>
      <c r="S111" s="52">
        <v>0</v>
      </c>
      <c r="T111" s="214">
        <v>0.45592991935483884</v>
      </c>
      <c r="U111" s="52" t="s">
        <v>919</v>
      </c>
      <c r="X111" s="48" t="s">
        <v>205</v>
      </c>
    </row>
    <row r="112" spans="1:24" ht="15" x14ac:dyDescent="0.25">
      <c r="A112" s="48" t="s">
        <v>206</v>
      </c>
      <c r="B112" s="48" t="s">
        <v>207</v>
      </c>
      <c r="C112" s="49">
        <v>0.16934444444444452</v>
      </c>
      <c r="D112" s="49">
        <v>41.168077333333336</v>
      </c>
      <c r="E112" s="118">
        <v>3.4259897453139447E-2</v>
      </c>
      <c r="F112" s="49">
        <v>35.003928160000001</v>
      </c>
      <c r="G112" s="50">
        <v>13.5</v>
      </c>
      <c r="H112" s="51">
        <v>0</v>
      </c>
      <c r="I112" s="49">
        <v>29.7425</v>
      </c>
      <c r="J112" s="49">
        <v>0.20250000000000001</v>
      </c>
      <c r="K112" s="52" t="s">
        <v>633</v>
      </c>
      <c r="L112" s="52">
        <v>1.9</v>
      </c>
      <c r="M112" s="52">
        <v>227</v>
      </c>
      <c r="N112" s="52">
        <v>0.39</v>
      </c>
      <c r="O112" s="52"/>
      <c r="P112" s="119" t="s">
        <v>858</v>
      </c>
      <c r="Q112" s="52"/>
      <c r="R112" s="52"/>
      <c r="S112" s="52">
        <v>0</v>
      </c>
      <c r="T112" s="214" t="s">
        <v>633</v>
      </c>
      <c r="U112" s="171" t="s">
        <v>920</v>
      </c>
      <c r="X112" s="48" t="s">
        <v>207</v>
      </c>
    </row>
    <row r="113" spans="1:24" ht="15" x14ac:dyDescent="0.25">
      <c r="A113" s="48" t="s">
        <v>165</v>
      </c>
      <c r="B113" s="48" t="s">
        <v>208</v>
      </c>
      <c r="C113" s="49">
        <v>0.41122637308263243</v>
      </c>
      <c r="D113" s="49">
        <v>43.950392182088073</v>
      </c>
      <c r="E113" s="118">
        <v>6.5721618781831206E-2</v>
      </c>
      <c r="F113" s="49">
        <v>13.628499987135081</v>
      </c>
      <c r="G113" s="50">
        <v>4.0419999999999998</v>
      </c>
      <c r="H113" s="51">
        <v>0</v>
      </c>
      <c r="I113" s="49">
        <v>4.4826299999999994</v>
      </c>
      <c r="J113" s="49">
        <v>0.62462999999999991</v>
      </c>
      <c r="K113" s="52" t="s">
        <v>633</v>
      </c>
      <c r="L113" s="52">
        <v>1.9</v>
      </c>
      <c r="M113" s="52">
        <v>227</v>
      </c>
      <c r="N113" s="52">
        <v>0.39</v>
      </c>
      <c r="O113" s="52"/>
      <c r="P113" s="119">
        <v>0</v>
      </c>
      <c r="Q113" s="52"/>
      <c r="R113" s="52"/>
      <c r="S113" s="52">
        <v>0</v>
      </c>
      <c r="T113" s="214" t="s">
        <v>633</v>
      </c>
      <c r="U113" s="171" t="s">
        <v>920</v>
      </c>
      <c r="X113" s="48" t="s">
        <v>208</v>
      </c>
    </row>
    <row r="114" spans="1:24" ht="15" x14ac:dyDescent="0.25">
      <c r="A114" s="48" t="s">
        <v>165</v>
      </c>
      <c r="B114" s="48" t="s">
        <v>209</v>
      </c>
      <c r="C114" s="49">
        <v>6.1500658039043671E-2</v>
      </c>
      <c r="D114" s="49">
        <v>13.265596622066242</v>
      </c>
      <c r="E114" s="118">
        <v>5.2465335598228351E-3</v>
      </c>
      <c r="F114" s="49">
        <v>17.404246083790301</v>
      </c>
      <c r="G114" s="50">
        <v>4.5590000000000002</v>
      </c>
      <c r="H114" s="51">
        <v>0</v>
      </c>
      <c r="I114" s="49">
        <v>5.0833849999999998</v>
      </c>
      <c r="J114" s="49">
        <v>6.8385000000000001E-2</v>
      </c>
      <c r="K114" s="52" t="s">
        <v>633</v>
      </c>
      <c r="L114" s="52">
        <v>1.9</v>
      </c>
      <c r="M114" s="52">
        <v>227</v>
      </c>
      <c r="N114" s="52">
        <v>0.39</v>
      </c>
      <c r="O114" s="52"/>
      <c r="P114" s="119">
        <v>0</v>
      </c>
      <c r="Q114" s="52"/>
      <c r="R114" s="52"/>
      <c r="S114" s="52">
        <v>0</v>
      </c>
      <c r="T114" s="214" t="s">
        <v>633</v>
      </c>
      <c r="U114" s="171" t="s">
        <v>920</v>
      </c>
      <c r="X114" s="48" t="s">
        <v>209</v>
      </c>
    </row>
    <row r="115" spans="1:24" ht="15" x14ac:dyDescent="0.25">
      <c r="A115" s="48" t="s">
        <v>210</v>
      </c>
      <c r="B115" s="48" t="s">
        <v>211</v>
      </c>
      <c r="C115" s="49">
        <v>0.13765690792745602</v>
      </c>
      <c r="D115" s="49">
        <v>26.138137846888366</v>
      </c>
      <c r="E115" s="118">
        <v>4.7200568210138065E-2</v>
      </c>
      <c r="F115" s="49">
        <v>21.023917424515101</v>
      </c>
      <c r="G115" s="50">
        <v>30.161000000000001</v>
      </c>
      <c r="H115" s="51">
        <v>0</v>
      </c>
      <c r="I115" s="49">
        <v>40.125999999999998</v>
      </c>
      <c r="J115" s="49">
        <v>0.623</v>
      </c>
      <c r="K115" s="52" t="s">
        <v>633</v>
      </c>
      <c r="L115" s="52">
        <v>1.9</v>
      </c>
      <c r="M115" s="52">
        <v>6.3</v>
      </c>
      <c r="N115" s="52">
        <v>0.39</v>
      </c>
      <c r="O115" s="52"/>
      <c r="P115" s="119">
        <v>0</v>
      </c>
      <c r="Q115" s="52"/>
      <c r="R115" s="52"/>
      <c r="S115" s="52">
        <v>0</v>
      </c>
      <c r="T115" s="214" t="s">
        <v>633</v>
      </c>
      <c r="U115" s="171" t="s">
        <v>920</v>
      </c>
      <c r="X115" s="48" t="s">
        <v>211</v>
      </c>
    </row>
    <row r="116" spans="1:24" ht="15" x14ac:dyDescent="0.25">
      <c r="A116" s="48" t="s">
        <v>204</v>
      </c>
      <c r="C116" s="49" t="e">
        <v>#VALUE!</v>
      </c>
      <c r="D116" s="49" t="e">
        <v>#VALUE!</v>
      </c>
      <c r="E116" s="118">
        <v>0</v>
      </c>
      <c r="F116" s="49" t="e">
        <v>#VALUE!</v>
      </c>
      <c r="G116" s="50" t="s">
        <v>633</v>
      </c>
      <c r="H116" s="51">
        <v>0</v>
      </c>
      <c r="I116" s="49">
        <v>4</v>
      </c>
      <c r="J116" s="49">
        <v>0</v>
      </c>
      <c r="K116" s="52" t="s">
        <v>633</v>
      </c>
      <c r="L116" s="52">
        <v>1.9</v>
      </c>
      <c r="M116" s="52">
        <v>227</v>
      </c>
      <c r="N116" s="52">
        <v>0.39</v>
      </c>
      <c r="O116" s="52"/>
      <c r="P116" s="119">
        <v>0</v>
      </c>
      <c r="Q116" s="52"/>
      <c r="R116" s="52"/>
      <c r="S116" s="52">
        <v>0</v>
      </c>
      <c r="T116" s="214" t="s">
        <v>633</v>
      </c>
      <c r="U116" s="171" t="s">
        <v>920</v>
      </c>
      <c r="X116" s="48" t="s">
        <v>212</v>
      </c>
    </row>
    <row r="117" spans="1:24" ht="15" x14ac:dyDescent="0.25">
      <c r="A117" s="48" t="s">
        <v>508</v>
      </c>
      <c r="B117" s="195"/>
      <c r="C117" s="49">
        <v>4.9834190514115785E-2</v>
      </c>
      <c r="D117" s="49">
        <v>7.3745737726766194</v>
      </c>
      <c r="E117" s="118">
        <v>2.0999731904430982E-2</v>
      </c>
      <c r="F117" s="49">
        <v>4.1782151187389402</v>
      </c>
      <c r="G117" s="50">
        <v>136</v>
      </c>
      <c r="H117" s="51">
        <v>4.3</v>
      </c>
      <c r="I117" s="49">
        <v>55.714996997324889</v>
      </c>
      <c r="J117" s="49">
        <v>3</v>
      </c>
      <c r="K117" s="52" t="s">
        <v>633</v>
      </c>
      <c r="L117" s="52">
        <v>1.9</v>
      </c>
      <c r="M117" s="52">
        <v>227</v>
      </c>
      <c r="N117" s="52">
        <v>0.39</v>
      </c>
      <c r="O117" s="52"/>
      <c r="P117" s="119">
        <v>0</v>
      </c>
      <c r="Q117" s="52"/>
      <c r="R117" s="52"/>
      <c r="S117" s="52">
        <v>0</v>
      </c>
      <c r="T117" s="214">
        <v>0.79811104438499747</v>
      </c>
      <c r="U117" s="52" t="s">
        <v>919</v>
      </c>
      <c r="X117" s="48" t="s">
        <v>213</v>
      </c>
    </row>
    <row r="118" spans="1:24" ht="15" x14ac:dyDescent="0.25">
      <c r="A118" s="48" t="s">
        <v>771</v>
      </c>
      <c r="B118" s="48"/>
      <c r="C118" s="49">
        <v>0.24334704951511332</v>
      </c>
      <c r="D118" s="49">
        <v>29.073568547331959</v>
      </c>
      <c r="E118" s="118">
        <v>0.39</v>
      </c>
      <c r="F118" s="49">
        <v>0</v>
      </c>
      <c r="G118" s="50">
        <v>88.850649999999987</v>
      </c>
      <c r="H118" s="51">
        <v>4.3360000000000003</v>
      </c>
      <c r="I118" s="49">
        <v>11.37975975</v>
      </c>
      <c r="J118" s="49">
        <v>11.37975975</v>
      </c>
      <c r="K118" s="52" t="s">
        <v>633</v>
      </c>
      <c r="L118" s="52">
        <v>1.9</v>
      </c>
      <c r="M118" s="52">
        <v>227</v>
      </c>
      <c r="N118" s="52">
        <v>0.39</v>
      </c>
      <c r="O118" s="52"/>
      <c r="P118" s="119">
        <v>0</v>
      </c>
      <c r="Q118" s="52"/>
      <c r="R118" s="52"/>
      <c r="S118" s="52">
        <v>0</v>
      </c>
      <c r="T118" s="214">
        <v>0.75771547083555602</v>
      </c>
      <c r="U118" s="52" t="s">
        <v>919</v>
      </c>
      <c r="X118" s="48" t="s">
        <v>770</v>
      </c>
    </row>
    <row r="119" spans="1:24" ht="15" x14ac:dyDescent="0.25">
      <c r="A119" s="48" t="s">
        <v>78</v>
      </c>
      <c r="B119" s="48" t="s">
        <v>214</v>
      </c>
      <c r="C119" s="49">
        <v>0.28625041392251382</v>
      </c>
      <c r="D119" s="49">
        <v>42.883465469664088</v>
      </c>
      <c r="E119" s="118">
        <v>0.10431351998802216</v>
      </c>
      <c r="F119" s="49">
        <v>18.066197574598036</v>
      </c>
      <c r="G119" s="50">
        <v>27.178999999999998</v>
      </c>
      <c r="H119" s="51">
        <v>0</v>
      </c>
      <c r="I119" s="49">
        <v>33.395000000000003</v>
      </c>
      <c r="J119" s="49">
        <v>0.44500000000000001</v>
      </c>
      <c r="K119" s="52" t="s">
        <v>633</v>
      </c>
      <c r="L119" s="52">
        <v>1.9</v>
      </c>
      <c r="M119" s="52">
        <v>227</v>
      </c>
      <c r="N119" s="52">
        <v>0.39</v>
      </c>
      <c r="O119" s="52"/>
      <c r="P119" s="119" t="s">
        <v>882</v>
      </c>
      <c r="Q119" s="52"/>
      <c r="R119" s="52"/>
      <c r="S119" s="52">
        <v>0</v>
      </c>
      <c r="T119" s="214" t="s">
        <v>633</v>
      </c>
      <c r="U119" s="171" t="s">
        <v>920</v>
      </c>
      <c r="X119" s="48" t="s">
        <v>214</v>
      </c>
    </row>
    <row r="120" spans="1:24" ht="15" x14ac:dyDescent="0.25">
      <c r="A120" s="48" t="s">
        <v>127</v>
      </c>
      <c r="B120" s="48" t="s">
        <v>215</v>
      </c>
      <c r="C120" s="49">
        <v>0.24090714476853095</v>
      </c>
      <c r="D120" s="49">
        <v>52.748358576398189</v>
      </c>
      <c r="E120" s="118">
        <v>8.6738904299583905E-2</v>
      </c>
      <c r="F120" s="49">
        <v>24.537900692962268</v>
      </c>
      <c r="G120" s="50">
        <v>3.7370000000000001</v>
      </c>
      <c r="H120" s="51">
        <v>0</v>
      </c>
      <c r="I120" s="49">
        <v>5.7680000000000007</v>
      </c>
      <c r="J120" s="49">
        <v>0.129</v>
      </c>
      <c r="K120" s="52" t="s">
        <v>633</v>
      </c>
      <c r="L120" s="52">
        <v>1.9</v>
      </c>
      <c r="M120" s="52">
        <v>227</v>
      </c>
      <c r="N120" s="52">
        <v>0.39</v>
      </c>
      <c r="O120" s="52"/>
      <c r="P120" s="119" t="s">
        <v>843</v>
      </c>
      <c r="Q120" s="52"/>
      <c r="R120" s="52"/>
      <c r="S120" s="52">
        <v>0</v>
      </c>
      <c r="T120" s="214" t="s">
        <v>633</v>
      </c>
      <c r="U120" s="171" t="s">
        <v>920</v>
      </c>
      <c r="X120" s="48" t="s">
        <v>215</v>
      </c>
    </row>
    <row r="121" spans="1:24" ht="15" x14ac:dyDescent="0.25">
      <c r="A121" s="48" t="s">
        <v>76</v>
      </c>
      <c r="B121" s="48"/>
      <c r="C121" s="49">
        <v>8.7786335758094441E-2</v>
      </c>
      <c r="D121" s="49">
        <v>16.510973612894027</v>
      </c>
      <c r="E121" s="118">
        <v>9.6906448005963496E-3</v>
      </c>
      <c r="F121" s="49">
        <v>17.712841322721438</v>
      </c>
      <c r="G121" s="50">
        <v>7.0110000000000001</v>
      </c>
      <c r="H121" s="51">
        <v>0</v>
      </c>
      <c r="I121" s="49">
        <v>8.0489999999999995</v>
      </c>
      <c r="J121" s="49">
        <v>0.2</v>
      </c>
      <c r="K121" s="52" t="s">
        <v>796</v>
      </c>
      <c r="L121" s="52">
        <v>1.9</v>
      </c>
      <c r="M121" s="52">
        <v>227</v>
      </c>
      <c r="N121" s="52">
        <v>0.39</v>
      </c>
      <c r="O121" s="52"/>
      <c r="P121" s="119">
        <v>0</v>
      </c>
      <c r="Q121" s="52"/>
      <c r="R121" s="52"/>
      <c r="S121" s="52">
        <v>0</v>
      </c>
      <c r="T121" s="214" t="s">
        <v>633</v>
      </c>
      <c r="U121" s="171" t="s">
        <v>920</v>
      </c>
      <c r="X121" s="48" t="s">
        <v>216</v>
      </c>
    </row>
    <row r="122" spans="1:24" ht="15" x14ac:dyDescent="0.25">
      <c r="A122" s="48" t="s">
        <v>84</v>
      </c>
      <c r="B122" s="48" t="s">
        <v>217</v>
      </c>
      <c r="C122" s="49">
        <v>0.25330107694708925</v>
      </c>
      <c r="D122" s="49">
        <v>31.988964570001563</v>
      </c>
      <c r="E122" s="118">
        <v>5.8100000000000006E-2</v>
      </c>
      <c r="F122" s="49">
        <v>20.357005238020911</v>
      </c>
      <c r="G122" s="50">
        <v>6.407</v>
      </c>
      <c r="H122" s="51">
        <v>0</v>
      </c>
      <c r="I122" s="49">
        <v>9</v>
      </c>
      <c r="J122" s="49">
        <v>0.11</v>
      </c>
      <c r="K122" s="52" t="s">
        <v>633</v>
      </c>
      <c r="L122" s="52">
        <v>1.9</v>
      </c>
      <c r="M122" s="52">
        <v>227</v>
      </c>
      <c r="N122" s="52">
        <v>0.39</v>
      </c>
      <c r="O122" s="52"/>
      <c r="P122" s="119">
        <v>0</v>
      </c>
      <c r="Q122" s="52"/>
      <c r="R122" s="52"/>
      <c r="S122" s="52">
        <v>0</v>
      </c>
      <c r="T122" s="214" t="s">
        <v>633</v>
      </c>
      <c r="U122" s="171" t="s">
        <v>920</v>
      </c>
      <c r="X122" s="48" t="s">
        <v>217</v>
      </c>
    </row>
    <row r="123" spans="1:24" ht="15" x14ac:dyDescent="0.25">
      <c r="A123" s="48" t="s">
        <v>218</v>
      </c>
      <c r="B123" s="48"/>
      <c r="C123" s="49" t="e">
        <v>#DIV/0!</v>
      </c>
      <c r="D123" s="49" t="e">
        <v>#DIV/0!</v>
      </c>
      <c r="E123" s="118" t="e">
        <v>#DIV/0!</v>
      </c>
      <c r="F123" s="49" t="e">
        <v>#DIV/0!</v>
      </c>
      <c r="G123" s="50">
        <v>0</v>
      </c>
      <c r="H123" s="51">
        <v>0</v>
      </c>
      <c r="I123" s="49">
        <v>0</v>
      </c>
      <c r="J123" s="49">
        <v>0</v>
      </c>
      <c r="K123" s="52" t="s">
        <v>633</v>
      </c>
      <c r="L123" s="52">
        <v>1.9</v>
      </c>
      <c r="M123" s="52">
        <v>227</v>
      </c>
      <c r="N123" s="52">
        <v>0.39</v>
      </c>
      <c r="O123" s="52"/>
      <c r="P123" s="119">
        <v>0</v>
      </c>
      <c r="Q123" s="52"/>
      <c r="R123" s="52"/>
      <c r="S123" s="52">
        <v>0</v>
      </c>
      <c r="T123" s="214" t="s">
        <v>633</v>
      </c>
      <c r="U123" s="171" t="s">
        <v>920</v>
      </c>
      <c r="X123" s="48" t="s">
        <v>219</v>
      </c>
    </row>
    <row r="124" spans="1:24" ht="15" x14ac:dyDescent="0.25">
      <c r="A124" s="48" t="s">
        <v>220</v>
      </c>
      <c r="B124" s="48" t="s">
        <v>221</v>
      </c>
      <c r="C124" s="49" t="e">
        <v>#VALUE!</v>
      </c>
      <c r="D124" s="49" t="e">
        <v>#VALUE!</v>
      </c>
      <c r="E124" s="118">
        <v>0.1444980400811291</v>
      </c>
      <c r="F124" s="49" t="e">
        <v>#VALUE!</v>
      </c>
      <c r="G124" s="50" t="s">
        <v>633</v>
      </c>
      <c r="H124" s="51">
        <v>0</v>
      </c>
      <c r="I124" s="49">
        <v>95.156999999999996</v>
      </c>
      <c r="J124" s="49">
        <v>0</v>
      </c>
      <c r="K124" s="52" t="s">
        <v>633</v>
      </c>
      <c r="L124" s="52">
        <v>1.9</v>
      </c>
      <c r="M124" s="52">
        <v>227</v>
      </c>
      <c r="N124" s="52">
        <v>0.39</v>
      </c>
      <c r="O124" s="52"/>
      <c r="P124" s="119">
        <v>0</v>
      </c>
      <c r="Q124" s="52"/>
      <c r="R124" s="52"/>
      <c r="S124" s="52">
        <v>0</v>
      </c>
      <c r="T124" s="214" t="s">
        <v>633</v>
      </c>
      <c r="U124" s="171" t="s">
        <v>920</v>
      </c>
      <c r="X124" s="48" t="s">
        <v>221</v>
      </c>
    </row>
    <row r="125" spans="1:24" ht="15" x14ac:dyDescent="0.25">
      <c r="A125" s="48" t="s">
        <v>771</v>
      </c>
      <c r="B125" s="48" t="s">
        <v>222</v>
      </c>
      <c r="C125" s="49">
        <v>8.664785538152768E-2</v>
      </c>
      <c r="D125" s="49">
        <v>15.250864573908242</v>
      </c>
      <c r="E125" s="118">
        <v>1.7374254812511057E-2</v>
      </c>
      <c r="F125" s="49">
        <v>15.638139138804076</v>
      </c>
      <c r="G125" s="50">
        <v>136</v>
      </c>
      <c r="H125" s="51">
        <v>36.384</v>
      </c>
      <c r="I125" s="49">
        <v>144.44993624663422</v>
      </c>
      <c r="J125" s="49">
        <v>2.1890000000000001</v>
      </c>
      <c r="K125" s="52" t="s">
        <v>633</v>
      </c>
      <c r="L125" s="52">
        <v>1.9</v>
      </c>
      <c r="M125" s="52">
        <v>227</v>
      </c>
      <c r="N125" s="52">
        <v>0.39</v>
      </c>
      <c r="O125" s="52"/>
      <c r="P125" s="119">
        <v>0</v>
      </c>
      <c r="Q125" s="52"/>
      <c r="R125" s="52"/>
      <c r="S125" s="52">
        <v>0</v>
      </c>
      <c r="T125" s="214">
        <v>0.57230622971191292</v>
      </c>
      <c r="U125" s="52" t="s">
        <v>919</v>
      </c>
      <c r="X125" s="48" t="s">
        <v>222</v>
      </c>
    </row>
    <row r="126" spans="1:24" ht="15" x14ac:dyDescent="0.25">
      <c r="A126" s="48" t="s">
        <v>82</v>
      </c>
      <c r="B126" s="48" t="s">
        <v>223</v>
      </c>
      <c r="C126" s="49">
        <v>0.10402719955592564</v>
      </c>
      <c r="D126" s="49">
        <v>21.61121110185956</v>
      </c>
      <c r="E126" s="118">
        <v>2.879917685510229E-2</v>
      </c>
      <c r="F126" s="49">
        <v>17.89857054454621</v>
      </c>
      <c r="G126" s="50">
        <v>36.03</v>
      </c>
      <c r="H126" s="51">
        <v>0</v>
      </c>
      <c r="I126" s="49">
        <v>41.305</v>
      </c>
      <c r="J126" s="49">
        <v>0.84499999999999997</v>
      </c>
      <c r="K126" s="52" t="s">
        <v>633</v>
      </c>
      <c r="L126" s="52">
        <v>1.9</v>
      </c>
      <c r="M126" s="52">
        <v>227</v>
      </c>
      <c r="N126" s="52">
        <v>0.39</v>
      </c>
      <c r="O126" s="52"/>
      <c r="P126" s="119">
        <v>0</v>
      </c>
      <c r="Q126" s="52"/>
      <c r="R126" s="52"/>
      <c r="S126" s="52">
        <v>0</v>
      </c>
      <c r="T126" s="214" t="s">
        <v>633</v>
      </c>
      <c r="U126" s="171" t="s">
        <v>920</v>
      </c>
      <c r="X126" s="48" t="s">
        <v>223</v>
      </c>
    </row>
    <row r="127" spans="1:24" ht="15" x14ac:dyDescent="0.25">
      <c r="A127" s="48" t="s">
        <v>86</v>
      </c>
      <c r="B127" s="48" t="s">
        <v>224</v>
      </c>
      <c r="C127" s="49">
        <v>5.9835063619674632E-2</v>
      </c>
      <c r="D127" s="49">
        <v>11.703915933405078</v>
      </c>
      <c r="E127" s="118">
        <v>2.0624955226908843E-2</v>
      </c>
      <c r="F127" s="49">
        <v>6.855029217572957</v>
      </c>
      <c r="G127" s="50">
        <v>7.58256</v>
      </c>
      <c r="H127" s="51">
        <v>0</v>
      </c>
      <c r="I127" s="49">
        <v>8.4537384000000007</v>
      </c>
      <c r="J127" s="49">
        <v>0.11373839999999999</v>
      </c>
      <c r="K127" s="52" t="s">
        <v>633</v>
      </c>
      <c r="L127" s="52">
        <v>1.9</v>
      </c>
      <c r="M127" s="52">
        <v>227</v>
      </c>
      <c r="N127" s="52">
        <v>0.39</v>
      </c>
      <c r="O127" s="52"/>
      <c r="P127" s="119">
        <v>0</v>
      </c>
      <c r="Q127" s="52"/>
      <c r="R127" s="52"/>
      <c r="S127" s="52">
        <v>0</v>
      </c>
      <c r="T127" s="214" t="s">
        <v>633</v>
      </c>
      <c r="U127" s="171" t="s">
        <v>920</v>
      </c>
      <c r="X127" s="48" t="s">
        <v>224</v>
      </c>
    </row>
    <row r="128" spans="1:24" ht="15" x14ac:dyDescent="0.25">
      <c r="A128" s="48" t="s">
        <v>225</v>
      </c>
      <c r="B128" s="48" t="s">
        <v>226</v>
      </c>
      <c r="C128" s="49">
        <v>0.18716499544211498</v>
      </c>
      <c r="D128" s="49">
        <v>14.498460528714675</v>
      </c>
      <c r="E128" s="118">
        <v>1.3826815642458102E-2</v>
      </c>
      <c r="F128" s="49">
        <v>18.335076185961714</v>
      </c>
      <c r="G128" s="50">
        <v>1.097</v>
      </c>
      <c r="H128" s="51">
        <v>0</v>
      </c>
      <c r="I128" s="49">
        <v>1.4319999999999999</v>
      </c>
      <c r="J128" s="49">
        <v>0.02</v>
      </c>
      <c r="K128" s="52" t="s">
        <v>633</v>
      </c>
      <c r="L128" s="52">
        <v>1.9</v>
      </c>
      <c r="M128" s="52">
        <v>227</v>
      </c>
      <c r="N128" s="52">
        <v>0.39</v>
      </c>
      <c r="O128" s="52"/>
      <c r="P128" s="119" t="s">
        <v>859</v>
      </c>
      <c r="Q128" s="52"/>
      <c r="R128" s="52"/>
      <c r="S128" s="52">
        <v>0</v>
      </c>
      <c r="T128" s="214" t="s">
        <v>633</v>
      </c>
      <c r="U128" s="171" t="s">
        <v>920</v>
      </c>
      <c r="X128" s="48" t="s">
        <v>226</v>
      </c>
    </row>
    <row r="129" spans="1:24" ht="15" x14ac:dyDescent="0.25">
      <c r="A129" s="48" t="s">
        <v>225</v>
      </c>
      <c r="B129" s="48" t="s">
        <v>227</v>
      </c>
      <c r="C129" s="49">
        <v>0.23206496519721589</v>
      </c>
      <c r="D129" s="49">
        <v>20.675079350348028</v>
      </c>
      <c r="E129" s="118">
        <v>2.3954305799648502E-2</v>
      </c>
      <c r="F129" s="49">
        <v>18.282136510440836</v>
      </c>
      <c r="G129" s="50">
        <v>0.86199999999999999</v>
      </c>
      <c r="H129" s="51">
        <v>0</v>
      </c>
      <c r="I129" s="49">
        <v>1.1380000000000001</v>
      </c>
      <c r="J129" s="49">
        <v>3.4000000000000002E-2</v>
      </c>
      <c r="K129" s="52" t="s">
        <v>633</v>
      </c>
      <c r="L129" s="52">
        <v>1.9</v>
      </c>
      <c r="M129" s="52">
        <v>227</v>
      </c>
      <c r="N129" s="52">
        <v>0.39</v>
      </c>
      <c r="O129" s="52"/>
      <c r="P129" s="119" t="s">
        <v>859</v>
      </c>
      <c r="Q129" s="52"/>
      <c r="R129" s="52"/>
      <c r="S129" s="52">
        <v>0</v>
      </c>
      <c r="T129" s="214" t="s">
        <v>633</v>
      </c>
      <c r="U129" s="171" t="s">
        <v>920</v>
      </c>
      <c r="X129" s="48" t="s">
        <v>227</v>
      </c>
    </row>
    <row r="130" spans="1:24" ht="15" x14ac:dyDescent="0.25">
      <c r="A130" s="48" t="s">
        <v>225</v>
      </c>
      <c r="B130" s="48" t="s">
        <v>228</v>
      </c>
      <c r="C130" s="49">
        <v>0.17169696969696979</v>
      </c>
      <c r="D130" s="49">
        <v>15.85175676767677</v>
      </c>
      <c r="E130" s="118">
        <v>2.6331602373887236E-2</v>
      </c>
      <c r="F130" s="49">
        <v>15.374398036363637</v>
      </c>
      <c r="G130" s="50">
        <v>2.4750000000000001</v>
      </c>
      <c r="H130" s="51">
        <v>0</v>
      </c>
      <c r="I130" s="49">
        <v>2.6960000000000002</v>
      </c>
      <c r="J130" s="49">
        <v>4.1000000000000002E-2</v>
      </c>
      <c r="K130" s="52" t="s">
        <v>633</v>
      </c>
      <c r="L130" s="52">
        <v>1.9</v>
      </c>
      <c r="M130" s="52">
        <v>227</v>
      </c>
      <c r="N130" s="52">
        <v>0.39</v>
      </c>
      <c r="O130" s="52"/>
      <c r="P130" s="119" t="s">
        <v>859</v>
      </c>
      <c r="Q130" s="52"/>
      <c r="R130" s="52"/>
      <c r="S130" s="52">
        <v>0</v>
      </c>
      <c r="T130" s="214" t="s">
        <v>633</v>
      </c>
      <c r="U130" s="171" t="s">
        <v>920</v>
      </c>
      <c r="X130" s="48" t="s">
        <v>228</v>
      </c>
    </row>
    <row r="131" spans="1:24" ht="15" x14ac:dyDescent="0.25">
      <c r="A131" s="48" t="s">
        <v>92</v>
      </c>
      <c r="B131" s="48"/>
      <c r="C131" s="49">
        <v>0.22200000000000014</v>
      </c>
      <c r="D131" s="49">
        <v>20.320365000000002</v>
      </c>
      <c r="E131" s="118">
        <v>2.5838680109990839E-2</v>
      </c>
      <c r="F131" s="49">
        <v>19.149788699999998</v>
      </c>
      <c r="G131" s="50">
        <v>8</v>
      </c>
      <c r="H131" s="51">
        <v>0</v>
      </c>
      <c r="I131" s="49">
        <v>10.91</v>
      </c>
      <c r="J131" s="49">
        <v>0.21</v>
      </c>
      <c r="K131" s="52" t="s">
        <v>633</v>
      </c>
      <c r="L131" s="52">
        <v>1.9</v>
      </c>
      <c r="M131" s="52">
        <v>227</v>
      </c>
      <c r="N131" s="52">
        <v>0.39</v>
      </c>
      <c r="O131" s="52"/>
      <c r="P131" s="119">
        <v>0</v>
      </c>
      <c r="Q131" s="52"/>
      <c r="R131" s="52"/>
      <c r="S131" s="52">
        <v>0</v>
      </c>
      <c r="T131" s="214" t="s">
        <v>633</v>
      </c>
      <c r="U131" s="171" t="s">
        <v>920</v>
      </c>
      <c r="X131" s="48" t="s">
        <v>229</v>
      </c>
    </row>
    <row r="132" spans="1:24" ht="15" x14ac:dyDescent="0.25">
      <c r="A132" s="48" t="s">
        <v>133</v>
      </c>
      <c r="B132" s="48" t="s">
        <v>230</v>
      </c>
      <c r="C132" s="49" t="e">
        <v>#DIV/0!</v>
      </c>
      <c r="D132" s="49" t="e">
        <v>#DIV/0!</v>
      </c>
      <c r="E132" s="118" t="e">
        <v>#DIV/0!</v>
      </c>
      <c r="F132" s="49" t="e">
        <v>#DIV/0!</v>
      </c>
      <c r="G132" s="50">
        <v>0</v>
      </c>
      <c r="H132" s="51">
        <v>0</v>
      </c>
      <c r="I132" s="49">
        <v>0</v>
      </c>
      <c r="J132" s="49">
        <v>0</v>
      </c>
      <c r="K132" s="52" t="s">
        <v>633</v>
      </c>
      <c r="L132" s="52">
        <v>1.9</v>
      </c>
      <c r="M132" s="52">
        <v>227</v>
      </c>
      <c r="N132" s="52">
        <v>0.39</v>
      </c>
      <c r="O132" s="52"/>
      <c r="P132" s="119" t="s">
        <v>844</v>
      </c>
      <c r="Q132" s="52"/>
      <c r="R132" s="52"/>
      <c r="S132" s="52">
        <v>0</v>
      </c>
      <c r="T132" s="214" t="s">
        <v>633</v>
      </c>
      <c r="U132" s="171" t="s">
        <v>920</v>
      </c>
      <c r="X132" s="48" t="s">
        <v>230</v>
      </c>
    </row>
    <row r="133" spans="1:24" ht="15" x14ac:dyDescent="0.25">
      <c r="A133" s="48" t="s">
        <v>771</v>
      </c>
      <c r="B133" s="48" t="s">
        <v>231</v>
      </c>
      <c r="C133" s="49">
        <v>0.20714475570335039</v>
      </c>
      <c r="D133" s="49">
        <v>46.518491583241939</v>
      </c>
      <c r="E133" s="118">
        <v>0.1075391235551782</v>
      </c>
      <c r="F133" s="49">
        <v>18.117318315371627</v>
      </c>
      <c r="G133" s="50">
        <v>43.077749999999995</v>
      </c>
      <c r="H133" s="51">
        <v>0</v>
      </c>
      <c r="I133" s="49">
        <v>51.823</v>
      </c>
      <c r="J133" s="49">
        <v>1</v>
      </c>
      <c r="K133" s="52" t="s">
        <v>633</v>
      </c>
      <c r="L133" s="52">
        <v>1.9</v>
      </c>
      <c r="M133" s="52">
        <v>227</v>
      </c>
      <c r="N133" s="52">
        <v>0.39</v>
      </c>
      <c r="O133" s="52"/>
      <c r="P133" s="119">
        <v>0</v>
      </c>
      <c r="Q133" s="52"/>
      <c r="R133" s="52"/>
      <c r="S133" s="52">
        <v>0</v>
      </c>
      <c r="T133" s="214" t="s">
        <v>633</v>
      </c>
      <c r="U133" s="171" t="s">
        <v>920</v>
      </c>
      <c r="X133" s="48" t="s">
        <v>231</v>
      </c>
    </row>
    <row r="134" spans="1:24" ht="15" x14ac:dyDescent="0.25">
      <c r="A134" s="48" t="s">
        <v>187</v>
      </c>
      <c r="B134" s="48" t="s">
        <v>232</v>
      </c>
      <c r="C134" s="49">
        <v>0.29356035064059344</v>
      </c>
      <c r="D134" s="49">
        <v>43.279161159811196</v>
      </c>
      <c r="E134" s="118">
        <v>0.11644419199091167</v>
      </c>
      <c r="F134" s="49">
        <v>17.630079123398513</v>
      </c>
      <c r="G134" s="50">
        <v>2.9660000000000002</v>
      </c>
      <c r="H134" s="51">
        <v>0</v>
      </c>
      <c r="I134" s="49">
        <v>3.5209999999999999</v>
      </c>
      <c r="J134" s="49">
        <v>4.1000000000000002E-2</v>
      </c>
      <c r="K134" s="52" t="s">
        <v>860</v>
      </c>
      <c r="L134" s="52">
        <v>1.9</v>
      </c>
      <c r="M134" s="52">
        <v>0</v>
      </c>
      <c r="N134" s="52">
        <v>0</v>
      </c>
      <c r="O134" s="52"/>
      <c r="P134" s="119" t="s">
        <v>853</v>
      </c>
      <c r="Q134" s="52"/>
      <c r="R134" s="52"/>
      <c r="S134" s="52" t="s">
        <v>860</v>
      </c>
      <c r="T134" s="214" t="s">
        <v>633</v>
      </c>
      <c r="U134" s="171" t="s">
        <v>920</v>
      </c>
      <c r="X134" s="48" t="s">
        <v>232</v>
      </c>
    </row>
    <row r="135" spans="1:24" ht="15" x14ac:dyDescent="0.25">
      <c r="A135" s="48" t="s">
        <v>233</v>
      </c>
      <c r="B135" s="48" t="s">
        <v>234</v>
      </c>
      <c r="C135" s="49">
        <v>0.30852850505844642</v>
      </c>
      <c r="D135" s="49">
        <v>76.417376728796825</v>
      </c>
      <c r="E135" s="118">
        <v>4.0522509426579228E-2</v>
      </c>
      <c r="F135" s="49">
        <v>15.937469325097268</v>
      </c>
      <c r="G135" s="50">
        <v>169</v>
      </c>
      <c r="H135" s="51">
        <v>41</v>
      </c>
      <c r="I135" s="49">
        <v>175.9951190439792</v>
      </c>
      <c r="J135" s="49">
        <v>12.48</v>
      </c>
      <c r="K135" s="52" t="s">
        <v>633</v>
      </c>
      <c r="L135" s="52">
        <v>1.9</v>
      </c>
      <c r="M135" s="52">
        <v>227</v>
      </c>
      <c r="N135" s="52">
        <v>0.39</v>
      </c>
      <c r="O135" s="52"/>
      <c r="P135" s="119" t="s">
        <v>861</v>
      </c>
      <c r="Q135" s="52"/>
      <c r="R135" s="52"/>
      <c r="S135" s="52">
        <v>0</v>
      </c>
      <c r="T135" s="214">
        <v>0.59261366479484334</v>
      </c>
      <c r="U135" s="52" t="s">
        <v>919</v>
      </c>
      <c r="X135" s="48" t="s">
        <v>234</v>
      </c>
    </row>
    <row r="136" spans="1:24" ht="15" x14ac:dyDescent="0.25">
      <c r="A136" s="48" t="s">
        <v>235</v>
      </c>
      <c r="B136" s="48" t="s">
        <v>236</v>
      </c>
      <c r="C136" s="49">
        <v>0.25488220153307289</v>
      </c>
      <c r="D136" s="49">
        <v>98.225352349516115</v>
      </c>
      <c r="E136" s="118">
        <v>0.11831316627837728</v>
      </c>
      <c r="F136" s="49">
        <v>11.40750131512784</v>
      </c>
      <c r="G136" s="50">
        <v>182.17</v>
      </c>
      <c r="H136" s="51">
        <v>4</v>
      </c>
      <c r="I136" s="49">
        <v>212.81659679401744</v>
      </c>
      <c r="J136" s="49">
        <v>8.33</v>
      </c>
      <c r="K136" s="52" t="s">
        <v>633</v>
      </c>
      <c r="L136" s="52">
        <v>1.9</v>
      </c>
      <c r="M136" s="52">
        <v>227</v>
      </c>
      <c r="N136" s="52">
        <v>0.39</v>
      </c>
      <c r="O136" s="52"/>
      <c r="P136" s="119">
        <v>0</v>
      </c>
      <c r="Q136" s="52"/>
      <c r="R136" s="52"/>
      <c r="S136" s="52">
        <v>0</v>
      </c>
      <c r="T136" s="214">
        <v>0.89437244765153601</v>
      </c>
      <c r="U136" s="52" t="s">
        <v>919</v>
      </c>
      <c r="X136" s="48" t="s">
        <v>236</v>
      </c>
    </row>
    <row r="137" spans="1:24" ht="15" x14ac:dyDescent="0.25">
      <c r="A137" s="48" t="s">
        <v>237</v>
      </c>
      <c r="B137" s="48" t="s">
        <v>238</v>
      </c>
      <c r="C137" s="49">
        <v>4.1448888888888889E-2</v>
      </c>
      <c r="D137" s="49">
        <v>5.4683839999999995</v>
      </c>
      <c r="E137" s="118">
        <v>2.7836749633967793E-3</v>
      </c>
      <c r="F137" s="49">
        <v>1.9349082880000001</v>
      </c>
      <c r="G137" s="50">
        <v>45</v>
      </c>
      <c r="H137" s="51">
        <v>0</v>
      </c>
      <c r="I137" s="49">
        <v>65.567999999999998</v>
      </c>
      <c r="J137" s="49">
        <v>0.46800000000000003</v>
      </c>
      <c r="K137" s="52" t="s">
        <v>633</v>
      </c>
      <c r="L137" s="52">
        <v>1.9</v>
      </c>
      <c r="M137" s="52">
        <v>227</v>
      </c>
      <c r="N137" s="52">
        <v>0.39</v>
      </c>
      <c r="O137" s="52"/>
      <c r="P137" s="119">
        <v>0</v>
      </c>
      <c r="Q137" s="52"/>
      <c r="R137" s="52"/>
      <c r="S137" s="52">
        <v>0</v>
      </c>
      <c r="T137" s="214" t="s">
        <v>633</v>
      </c>
      <c r="U137" s="171" t="s">
        <v>920</v>
      </c>
      <c r="X137" s="48" t="s">
        <v>238</v>
      </c>
    </row>
    <row r="138" spans="1:24" ht="15" x14ac:dyDescent="0.25">
      <c r="A138" s="48" t="s">
        <v>239</v>
      </c>
      <c r="B138" s="48"/>
      <c r="C138" s="49">
        <v>0.66161987237921605</v>
      </c>
      <c r="D138" s="49">
        <v>200.16186884229717</v>
      </c>
      <c r="E138" s="118">
        <v>0.13844503065735064</v>
      </c>
      <c r="F138" s="49">
        <v>22.670755636463078</v>
      </c>
      <c r="G138" s="50">
        <v>1097</v>
      </c>
      <c r="H138" s="51">
        <v>354</v>
      </c>
      <c r="I138" s="49">
        <v>1402.6</v>
      </c>
      <c r="J138" s="49">
        <v>109.7</v>
      </c>
      <c r="K138" s="52" t="s">
        <v>633</v>
      </c>
      <c r="L138" s="52">
        <v>1.9</v>
      </c>
      <c r="M138" s="52">
        <v>227</v>
      </c>
      <c r="N138" s="52">
        <v>0.39</v>
      </c>
      <c r="O138" s="52"/>
      <c r="P138" s="119">
        <v>0</v>
      </c>
      <c r="Q138" s="52"/>
      <c r="R138" s="52"/>
      <c r="S138" s="52">
        <v>0</v>
      </c>
      <c r="T138" s="214">
        <v>1.0005192107995846</v>
      </c>
      <c r="U138" s="52" t="s">
        <v>919</v>
      </c>
      <c r="X138" s="48" t="s">
        <v>240</v>
      </c>
    </row>
    <row r="139" spans="1:24" ht="15" x14ac:dyDescent="0.25">
      <c r="A139" s="48" t="s">
        <v>143</v>
      </c>
      <c r="B139" s="48" t="s">
        <v>241</v>
      </c>
      <c r="C139" s="49">
        <v>0.10708450760131785</v>
      </c>
      <c r="D139" s="49">
        <v>22.270723407295677</v>
      </c>
      <c r="E139" s="118">
        <v>2.1526569181543612E-2</v>
      </c>
      <c r="F139" s="49">
        <v>20.707551516214817</v>
      </c>
      <c r="G139" s="50">
        <v>25.193000000000001</v>
      </c>
      <c r="H139" s="51">
        <v>0</v>
      </c>
      <c r="I139" s="49">
        <v>33.441000000000003</v>
      </c>
      <c r="J139" s="49">
        <v>0.63300000000000001</v>
      </c>
      <c r="K139" s="52" t="s">
        <v>633</v>
      </c>
      <c r="L139" s="52">
        <v>1.9</v>
      </c>
      <c r="M139" s="52">
        <v>227</v>
      </c>
      <c r="N139" s="52">
        <v>0.39</v>
      </c>
      <c r="O139" s="52"/>
      <c r="P139" s="119" t="s">
        <v>847</v>
      </c>
      <c r="Q139" s="52"/>
      <c r="R139" s="52"/>
      <c r="S139" s="52">
        <v>0</v>
      </c>
      <c r="T139" s="214" t="s">
        <v>633</v>
      </c>
      <c r="U139" s="171" t="s">
        <v>920</v>
      </c>
      <c r="X139" s="48" t="s">
        <v>241</v>
      </c>
    </row>
    <row r="140" spans="1:24" ht="15" x14ac:dyDescent="0.25">
      <c r="A140" s="48" t="s">
        <v>78</v>
      </c>
      <c r="B140" s="48" t="s">
        <v>242</v>
      </c>
      <c r="C140" s="49">
        <v>0.39114081442337595</v>
      </c>
      <c r="D140" s="49">
        <v>72.467170241425777</v>
      </c>
      <c r="E140" s="118">
        <v>0.20094097519247223</v>
      </c>
      <c r="F140" s="49">
        <v>18.744523456636617</v>
      </c>
      <c r="G140" s="50">
        <v>9.6509999999999998</v>
      </c>
      <c r="H140" s="51">
        <v>0</v>
      </c>
      <c r="I140" s="49">
        <v>11.69</v>
      </c>
      <c r="J140" s="49">
        <v>0.1</v>
      </c>
      <c r="K140" s="52" t="s">
        <v>633</v>
      </c>
      <c r="L140" s="52">
        <v>1.9</v>
      </c>
      <c r="M140" s="52">
        <v>227</v>
      </c>
      <c r="N140" s="52">
        <v>0.39</v>
      </c>
      <c r="O140" s="52"/>
      <c r="P140" s="119" t="s">
        <v>882</v>
      </c>
      <c r="Q140" s="52"/>
      <c r="R140" s="52"/>
      <c r="S140" s="52">
        <v>0</v>
      </c>
      <c r="T140" s="214" t="s">
        <v>633</v>
      </c>
      <c r="U140" s="171" t="s">
        <v>920</v>
      </c>
      <c r="X140" s="48" t="s">
        <v>242</v>
      </c>
    </row>
    <row r="141" spans="1:24" ht="15" x14ac:dyDescent="0.25">
      <c r="A141" s="48" t="s">
        <v>143</v>
      </c>
      <c r="B141" s="48" t="s">
        <v>243</v>
      </c>
      <c r="C141" s="49">
        <v>0.32519143955860225</v>
      </c>
      <c r="D141" s="49">
        <v>75.713003042969405</v>
      </c>
      <c r="E141" s="118">
        <v>0.16934590715691877</v>
      </c>
      <c r="F141" s="49">
        <v>21.498966326834974</v>
      </c>
      <c r="G141" s="50">
        <v>23.923999999999999</v>
      </c>
      <c r="H141" s="51">
        <v>0</v>
      </c>
      <c r="I141" s="49">
        <v>31.494</v>
      </c>
      <c r="J141" s="49">
        <v>0.74199999999999999</v>
      </c>
      <c r="K141" s="52" t="s">
        <v>633</v>
      </c>
      <c r="L141" s="52">
        <v>1.9</v>
      </c>
      <c r="M141" s="52">
        <v>227</v>
      </c>
      <c r="N141" s="52">
        <v>0.39</v>
      </c>
      <c r="O141" s="52"/>
      <c r="P141" s="119" t="s">
        <v>847</v>
      </c>
      <c r="Q141" s="52"/>
      <c r="R141" s="52"/>
      <c r="S141" s="52">
        <v>0</v>
      </c>
      <c r="T141" s="214" t="s">
        <v>633</v>
      </c>
      <c r="U141" s="171" t="s">
        <v>920</v>
      </c>
      <c r="X141" s="48" t="s">
        <v>243</v>
      </c>
    </row>
    <row r="142" spans="1:24" ht="15" x14ac:dyDescent="0.25">
      <c r="A142" s="48" t="s">
        <v>771</v>
      </c>
      <c r="B142" s="196"/>
      <c r="C142" s="49">
        <v>0.9238508940297</v>
      </c>
      <c r="D142" s="49">
        <v>147.87460228305892</v>
      </c>
      <c r="E142" s="118">
        <v>0.24385496183206107</v>
      </c>
      <c r="F142" s="49">
        <v>9.3010849871704213</v>
      </c>
      <c r="G142" s="50">
        <v>0.49495</v>
      </c>
      <c r="H142" s="51">
        <v>0</v>
      </c>
      <c r="I142" s="49">
        <v>0.78600000000000003</v>
      </c>
      <c r="J142" s="49">
        <v>0.153</v>
      </c>
      <c r="K142" s="52" t="s">
        <v>633</v>
      </c>
      <c r="L142" s="52">
        <v>1.9</v>
      </c>
      <c r="M142" s="52">
        <v>227</v>
      </c>
      <c r="N142" s="52">
        <v>0.39</v>
      </c>
      <c r="O142" s="52"/>
      <c r="P142" s="119">
        <v>0</v>
      </c>
      <c r="Q142" s="52"/>
      <c r="R142" s="52"/>
      <c r="S142" s="52">
        <v>0</v>
      </c>
      <c r="T142" s="214" t="s">
        <v>633</v>
      </c>
      <c r="U142" s="171" t="s">
        <v>920</v>
      </c>
      <c r="X142" s="48" t="s">
        <v>244</v>
      </c>
    </row>
    <row r="143" spans="1:24" ht="15" x14ac:dyDescent="0.25">
      <c r="A143" s="48" t="s">
        <v>119</v>
      </c>
      <c r="B143" s="195"/>
      <c r="C143" s="49" t="e">
        <v>#DIV/0!</v>
      </c>
      <c r="D143" s="49" t="e">
        <v>#DIV/0!</v>
      </c>
      <c r="E143" s="118">
        <v>0.15611814345991559</v>
      </c>
      <c r="F143" s="49" t="e">
        <v>#DIV/0!</v>
      </c>
      <c r="G143" s="50">
        <v>0</v>
      </c>
      <c r="H143" s="51">
        <v>0</v>
      </c>
      <c r="I143" s="49">
        <v>4.74</v>
      </c>
      <c r="J143" s="49">
        <v>0</v>
      </c>
      <c r="K143" s="52" t="s">
        <v>633</v>
      </c>
      <c r="L143" s="52">
        <v>1.9</v>
      </c>
      <c r="M143" s="52">
        <v>227</v>
      </c>
      <c r="N143" s="52">
        <v>0.39</v>
      </c>
      <c r="O143" s="52"/>
      <c r="P143" s="119" t="s">
        <v>842</v>
      </c>
      <c r="Q143" s="52"/>
      <c r="R143" s="52"/>
      <c r="S143" s="52">
        <v>0</v>
      </c>
      <c r="T143" s="214" t="s">
        <v>633</v>
      </c>
      <c r="U143" s="171" t="s">
        <v>920</v>
      </c>
      <c r="X143" s="48" t="s">
        <v>246</v>
      </c>
    </row>
    <row r="144" spans="1:24" ht="15" x14ac:dyDescent="0.25">
      <c r="A144" s="48" t="s">
        <v>129</v>
      </c>
      <c r="B144" s="48" t="s">
        <v>247</v>
      </c>
      <c r="C144" s="49">
        <v>0.16115724381625446</v>
      </c>
      <c r="D144" s="49">
        <v>38.218501060070672</v>
      </c>
      <c r="E144" s="118">
        <v>5.1020824121903612E-2</v>
      </c>
      <c r="F144" s="49">
        <v>26.112074852862186</v>
      </c>
      <c r="G144" s="50">
        <v>2.83</v>
      </c>
      <c r="H144" s="51">
        <v>0</v>
      </c>
      <c r="I144" s="49">
        <v>4.63645</v>
      </c>
      <c r="J144" s="49">
        <v>4.2450000000000002E-2</v>
      </c>
      <c r="K144" s="52" t="s">
        <v>633</v>
      </c>
      <c r="L144" s="52">
        <v>1.9</v>
      </c>
      <c r="M144" s="52">
        <v>227</v>
      </c>
      <c r="N144" s="52">
        <v>0.39</v>
      </c>
      <c r="O144" s="52"/>
      <c r="P144" s="119">
        <v>0</v>
      </c>
      <c r="Q144" s="52"/>
      <c r="R144" s="52"/>
      <c r="S144" s="52">
        <v>0</v>
      </c>
      <c r="T144" s="214" t="s">
        <v>633</v>
      </c>
      <c r="U144" s="171" t="s">
        <v>920</v>
      </c>
      <c r="X144" s="48" t="s">
        <v>247</v>
      </c>
    </row>
    <row r="145" spans="1:24" ht="15" x14ac:dyDescent="0.25">
      <c r="A145" s="48" t="s">
        <v>102</v>
      </c>
      <c r="B145" s="48" t="s">
        <v>248</v>
      </c>
      <c r="C145" s="49">
        <v>0.18672214941022286</v>
      </c>
      <c r="D145" s="49">
        <v>28.592867889908263</v>
      </c>
      <c r="E145" s="118">
        <v>8.961533042130479E-2</v>
      </c>
      <c r="F145" s="49">
        <v>14.210683086762778</v>
      </c>
      <c r="G145" s="50">
        <v>7.63</v>
      </c>
      <c r="H145" s="51">
        <v>0</v>
      </c>
      <c r="I145" s="49">
        <v>7.0969999999999995</v>
      </c>
      <c r="J145" s="49">
        <v>0.13800000000000001</v>
      </c>
      <c r="K145" s="52" t="s">
        <v>633</v>
      </c>
      <c r="L145" s="52">
        <v>2</v>
      </c>
      <c r="M145" s="52">
        <v>0</v>
      </c>
      <c r="N145" s="52">
        <v>0</v>
      </c>
      <c r="O145" s="52"/>
      <c r="P145" s="119" t="s">
        <v>841</v>
      </c>
      <c r="Q145" s="52"/>
      <c r="R145" s="52"/>
      <c r="S145" s="52">
        <v>0</v>
      </c>
      <c r="T145" s="214" t="s">
        <v>633</v>
      </c>
      <c r="U145" s="171" t="s">
        <v>920</v>
      </c>
      <c r="X145" s="48" t="s">
        <v>248</v>
      </c>
    </row>
    <row r="146" spans="1:24" ht="15" x14ac:dyDescent="0.25">
      <c r="A146" s="48" t="s">
        <v>249</v>
      </c>
      <c r="B146" s="48" t="s">
        <v>250</v>
      </c>
      <c r="C146" s="49">
        <v>0.37593984962406019</v>
      </c>
      <c r="D146" s="49">
        <v>89.014234022556408</v>
      </c>
      <c r="E146" s="118">
        <v>0.11709677419354837</v>
      </c>
      <c r="F146" s="49">
        <v>35.560431287593985</v>
      </c>
      <c r="G146" s="50">
        <v>8.5120000000000005</v>
      </c>
      <c r="H146" s="51">
        <v>0</v>
      </c>
      <c r="I146" s="49">
        <v>18.600000000000001</v>
      </c>
      <c r="J146" s="49">
        <v>0.2</v>
      </c>
      <c r="K146" s="52" t="s">
        <v>633</v>
      </c>
      <c r="L146" s="52">
        <v>1.9</v>
      </c>
      <c r="M146" s="52">
        <v>227</v>
      </c>
      <c r="N146" s="52">
        <v>0.39</v>
      </c>
      <c r="O146" s="52"/>
      <c r="P146" s="119">
        <v>0</v>
      </c>
      <c r="Q146" s="52"/>
      <c r="R146" s="52"/>
      <c r="S146" s="52">
        <v>0</v>
      </c>
      <c r="T146" s="214" t="s">
        <v>633</v>
      </c>
      <c r="U146" s="171" t="s">
        <v>920</v>
      </c>
      <c r="X146" s="48" t="s">
        <v>250</v>
      </c>
    </row>
    <row r="147" spans="1:24" ht="15" x14ac:dyDescent="0.25">
      <c r="A147" s="48" t="s">
        <v>251</v>
      </c>
      <c r="B147" s="48" t="s">
        <v>252</v>
      </c>
      <c r="C147" s="49">
        <v>0.18842701808617376</v>
      </c>
      <c r="D147" s="49">
        <v>28.413720545567941</v>
      </c>
      <c r="E147" s="118">
        <v>1.9404332129963904E-2</v>
      </c>
      <c r="F147" s="49">
        <v>22.430180655657693</v>
      </c>
      <c r="G147" s="50">
        <v>36.878999999999998</v>
      </c>
      <c r="H147" s="51">
        <v>0</v>
      </c>
      <c r="I147" s="49">
        <v>55.4</v>
      </c>
      <c r="J147" s="49">
        <v>2.5</v>
      </c>
      <c r="K147" s="52" t="s">
        <v>633</v>
      </c>
      <c r="L147" s="52">
        <v>1.9</v>
      </c>
      <c r="M147" s="52">
        <v>227</v>
      </c>
      <c r="N147" s="52">
        <v>0.39</v>
      </c>
      <c r="O147" s="52"/>
      <c r="P147" s="119">
        <v>0</v>
      </c>
      <c r="Q147" s="52"/>
      <c r="R147" s="52"/>
      <c r="S147" s="52">
        <v>0</v>
      </c>
      <c r="T147" s="214" t="s">
        <v>633</v>
      </c>
      <c r="U147" s="171" t="s">
        <v>920</v>
      </c>
      <c r="X147" s="48" t="s">
        <v>252</v>
      </c>
    </row>
    <row r="148" spans="1:24" ht="15" x14ac:dyDescent="0.25">
      <c r="A148" s="48" t="s">
        <v>92</v>
      </c>
      <c r="B148" s="48"/>
      <c r="C148" s="49">
        <v>0.21600000000000011</v>
      </c>
      <c r="D148" s="49">
        <v>23.853540000000002</v>
      </c>
      <c r="E148" s="118">
        <v>4.4150197628458503E-2</v>
      </c>
      <c r="F148" s="49">
        <v>18.087377399999998</v>
      </c>
      <c r="G148" s="50">
        <v>2</v>
      </c>
      <c r="H148" s="51">
        <v>0</v>
      </c>
      <c r="I148" s="49">
        <v>2.5299999999999998</v>
      </c>
      <c r="J148" s="49">
        <v>0.03</v>
      </c>
      <c r="K148" s="52" t="s">
        <v>633</v>
      </c>
      <c r="L148" s="52">
        <v>1.9</v>
      </c>
      <c r="M148" s="52">
        <v>227</v>
      </c>
      <c r="N148" s="52">
        <v>0.39</v>
      </c>
      <c r="O148" s="52"/>
      <c r="P148" s="119">
        <v>0</v>
      </c>
      <c r="Q148" s="52"/>
      <c r="R148" s="52"/>
      <c r="S148" s="52">
        <v>0</v>
      </c>
      <c r="T148" s="214" t="s">
        <v>633</v>
      </c>
      <c r="U148" s="171" t="s">
        <v>920</v>
      </c>
      <c r="X148" s="48" t="s">
        <v>253</v>
      </c>
    </row>
    <row r="149" spans="1:24" ht="15" x14ac:dyDescent="0.25">
      <c r="A149" s="122" t="s">
        <v>269</v>
      </c>
      <c r="B149" s="123" t="s">
        <v>890</v>
      </c>
      <c r="C149" s="49">
        <v>2.375</v>
      </c>
      <c r="D149" s="49">
        <v>283.75</v>
      </c>
      <c r="E149" s="118">
        <v>0.39</v>
      </c>
      <c r="F149" s="49">
        <v>0</v>
      </c>
      <c r="G149" s="50">
        <v>0.32</v>
      </c>
      <c r="H149" s="51">
        <v>0</v>
      </c>
      <c r="I149" s="49">
        <v>0.4</v>
      </c>
      <c r="J149" s="49">
        <v>0.4</v>
      </c>
      <c r="K149" s="52" t="s">
        <v>633</v>
      </c>
      <c r="L149" s="52">
        <v>1.9</v>
      </c>
      <c r="M149" s="52">
        <v>227</v>
      </c>
      <c r="N149" s="52">
        <v>0.39</v>
      </c>
      <c r="O149" s="52"/>
      <c r="P149" s="119">
        <v>0</v>
      </c>
      <c r="Q149" s="52"/>
      <c r="R149" s="52"/>
      <c r="S149" s="52" t="e">
        <v>#N/A</v>
      </c>
      <c r="T149" s="214" t="s">
        <v>633</v>
      </c>
      <c r="U149" s="171" t="s">
        <v>920</v>
      </c>
      <c r="X149" s="123" t="s">
        <v>890</v>
      </c>
    </row>
    <row r="150" spans="1:24" ht="15" x14ac:dyDescent="0.25">
      <c r="A150" s="48" t="s">
        <v>92</v>
      </c>
      <c r="B150" s="48"/>
      <c r="C150" s="120">
        <v>0.65425655214999168</v>
      </c>
      <c r="D150" s="120">
        <v>77.659334025751548</v>
      </c>
      <c r="E150" s="121">
        <v>0.12116539390050422</v>
      </c>
      <c r="F150" s="120">
        <v>3.5386223050872725</v>
      </c>
      <c r="G150" s="50">
        <v>301</v>
      </c>
      <c r="H150" s="51">
        <v>0</v>
      </c>
      <c r="I150" s="49">
        <v>340.6</v>
      </c>
      <c r="J150" s="49">
        <v>94.3</v>
      </c>
      <c r="K150" s="52" t="s">
        <v>633</v>
      </c>
      <c r="L150" s="52">
        <v>1.9</v>
      </c>
      <c r="M150" s="52">
        <v>227</v>
      </c>
      <c r="N150" s="52">
        <v>0.39</v>
      </c>
      <c r="O150" s="52"/>
      <c r="P150" s="119">
        <v>0</v>
      </c>
      <c r="Q150" s="52"/>
      <c r="R150" s="52"/>
      <c r="S150" s="52">
        <v>0</v>
      </c>
      <c r="T150" s="214" t="s">
        <v>633</v>
      </c>
      <c r="U150" s="171" t="s">
        <v>920</v>
      </c>
      <c r="X150" s="48" t="s">
        <v>254</v>
      </c>
    </row>
    <row r="151" spans="1:24" ht="15" x14ac:dyDescent="0.25">
      <c r="A151" s="48" t="s">
        <v>255</v>
      </c>
      <c r="B151" s="48" t="s">
        <v>256</v>
      </c>
      <c r="C151" s="49">
        <v>1.0361433418329715</v>
      </c>
      <c r="D151" s="49">
        <v>117.41529081828335</v>
      </c>
      <c r="E151" s="118">
        <v>0.3642476832660882</v>
      </c>
      <c r="F151" s="49">
        <v>24.198736610288073</v>
      </c>
      <c r="G151" s="50">
        <v>47.453000000000003</v>
      </c>
      <c r="H151" s="51">
        <v>0</v>
      </c>
      <c r="I151" s="49">
        <v>54.278999999999996</v>
      </c>
      <c r="J151" s="49">
        <v>1.5</v>
      </c>
      <c r="K151" s="52" t="s">
        <v>798</v>
      </c>
      <c r="L151" s="52">
        <v>1.9</v>
      </c>
      <c r="M151" s="52">
        <v>1E-3</v>
      </c>
      <c r="N151" s="52">
        <v>0.39</v>
      </c>
      <c r="O151" s="52"/>
      <c r="P151" s="119" t="s">
        <v>863</v>
      </c>
      <c r="Q151" s="52"/>
      <c r="R151" s="52"/>
      <c r="S151" s="52">
        <v>0</v>
      </c>
      <c r="T151" s="214" t="s">
        <v>633</v>
      </c>
      <c r="U151" s="171" t="s">
        <v>920</v>
      </c>
      <c r="X151" s="48" t="s">
        <v>256</v>
      </c>
    </row>
    <row r="152" spans="1:24" ht="15" x14ac:dyDescent="0.25">
      <c r="A152" s="48" t="s">
        <v>161</v>
      </c>
      <c r="B152" s="48" t="s">
        <v>257</v>
      </c>
      <c r="C152" s="49">
        <v>0.22720692591541305</v>
      </c>
      <c r="D152" s="49">
        <v>50.487908032926484</v>
      </c>
      <c r="E152" s="118">
        <v>9.8772113107675141E-2</v>
      </c>
      <c r="F152" s="49">
        <v>21.717961267101902</v>
      </c>
      <c r="G152" s="50">
        <v>10.569000000000001</v>
      </c>
      <c r="H152" s="51">
        <v>0</v>
      </c>
      <c r="I152" s="49">
        <v>14.358000000000002</v>
      </c>
      <c r="J152" s="49">
        <v>0.30299999999999999</v>
      </c>
      <c r="K152" s="52" t="s">
        <v>633</v>
      </c>
      <c r="L152" s="52">
        <v>1.9</v>
      </c>
      <c r="M152" s="52">
        <v>227</v>
      </c>
      <c r="N152" s="52">
        <v>0.39</v>
      </c>
      <c r="O152" s="52"/>
      <c r="P152" s="119">
        <v>0</v>
      </c>
      <c r="Q152" s="52"/>
      <c r="R152" s="52"/>
      <c r="S152" s="52">
        <v>0</v>
      </c>
      <c r="T152" s="214" t="s">
        <v>633</v>
      </c>
      <c r="U152" s="171" t="s">
        <v>920</v>
      </c>
      <c r="X152" s="48" t="s">
        <v>257</v>
      </c>
    </row>
    <row r="153" spans="1:24" ht="15" x14ac:dyDescent="0.25">
      <c r="A153" s="48" t="s">
        <v>71</v>
      </c>
      <c r="B153" s="48" t="s">
        <v>258</v>
      </c>
      <c r="C153" s="49">
        <v>0.17106919860001563</v>
      </c>
      <c r="D153" s="49">
        <v>74.913037605313079</v>
      </c>
      <c r="E153" s="118">
        <v>0.11100672913683694</v>
      </c>
      <c r="F153" s="49">
        <v>7.9750667471281478</v>
      </c>
      <c r="G153" s="50">
        <v>660.7</v>
      </c>
      <c r="H153" s="51">
        <v>129.80000000000001</v>
      </c>
      <c r="I153" s="49">
        <v>659.44346737412798</v>
      </c>
      <c r="J153" s="49">
        <v>55.5</v>
      </c>
      <c r="K153" s="52" t="s">
        <v>885</v>
      </c>
      <c r="L153" s="52">
        <v>0</v>
      </c>
      <c r="M153" s="52">
        <v>0</v>
      </c>
      <c r="N153" s="52">
        <v>0</v>
      </c>
      <c r="O153" s="52"/>
      <c r="P153" s="119" t="s">
        <v>884</v>
      </c>
      <c r="Q153" s="52"/>
      <c r="R153" s="52"/>
      <c r="S153" s="52" t="s">
        <v>885</v>
      </c>
      <c r="T153" s="214">
        <v>0.61452500300294444</v>
      </c>
      <c r="U153" s="52" t="s">
        <v>919</v>
      </c>
      <c r="X153" s="48" t="s">
        <v>258</v>
      </c>
    </row>
    <row r="154" spans="1:24" ht="15" x14ac:dyDescent="0.25">
      <c r="A154" s="48" t="s">
        <v>89</v>
      </c>
      <c r="B154" s="48" t="s">
        <v>259</v>
      </c>
      <c r="C154" s="49">
        <v>0.36487580496780148</v>
      </c>
      <c r="D154" s="49">
        <v>39.366489052437906</v>
      </c>
      <c r="E154" s="118">
        <v>5.4333872707659117E-2</v>
      </c>
      <c r="F154" s="49">
        <v>18.178861843606253</v>
      </c>
      <c r="G154" s="50">
        <v>5.4349999999999996</v>
      </c>
      <c r="H154" s="51">
        <v>0</v>
      </c>
      <c r="I154" s="49">
        <v>7.4160000000000004</v>
      </c>
      <c r="J154" s="49">
        <v>0.54600000000000004</v>
      </c>
      <c r="K154" s="52" t="s">
        <v>633</v>
      </c>
      <c r="L154" s="52">
        <v>1.9</v>
      </c>
      <c r="M154" s="52">
        <v>227</v>
      </c>
      <c r="N154" s="52">
        <v>0.39</v>
      </c>
      <c r="O154" s="52"/>
      <c r="P154" s="119" t="s">
        <v>838</v>
      </c>
      <c r="Q154" s="52"/>
      <c r="R154" s="52"/>
      <c r="S154" s="52">
        <v>0</v>
      </c>
      <c r="T154" s="214" t="s">
        <v>633</v>
      </c>
      <c r="U154" s="171" t="s">
        <v>920</v>
      </c>
      <c r="X154" s="48" t="s">
        <v>259</v>
      </c>
    </row>
    <row r="155" spans="1:24" ht="15" x14ac:dyDescent="0.25">
      <c r="A155" s="48" t="s">
        <v>197</v>
      </c>
      <c r="B155" s="48" t="s">
        <v>260</v>
      </c>
      <c r="C155" s="49">
        <v>0.16607969762419009</v>
      </c>
      <c r="D155" s="49">
        <v>32.915647680345572</v>
      </c>
      <c r="E155" s="118">
        <v>4.3351159411567461E-2</v>
      </c>
      <c r="F155" s="49">
        <v>18.87086034539093</v>
      </c>
      <c r="G155" s="50">
        <v>92.6</v>
      </c>
      <c r="H155" s="51">
        <v>0</v>
      </c>
      <c r="I155" s="49">
        <v>116.30900000000001</v>
      </c>
      <c r="J155" s="49">
        <v>4.0670000000000002</v>
      </c>
      <c r="K155" s="52" t="s">
        <v>633</v>
      </c>
      <c r="L155" s="52">
        <v>1.9</v>
      </c>
      <c r="M155" s="52">
        <v>227</v>
      </c>
      <c r="N155" s="52">
        <v>0.39</v>
      </c>
      <c r="O155" s="52"/>
      <c r="P155" s="119">
        <v>0</v>
      </c>
      <c r="Q155" s="52"/>
      <c r="R155" s="52"/>
      <c r="S155" s="52">
        <v>0</v>
      </c>
      <c r="T155" s="214" t="s">
        <v>633</v>
      </c>
      <c r="U155" s="171" t="s">
        <v>920</v>
      </c>
      <c r="X155" s="48" t="s">
        <v>260</v>
      </c>
    </row>
    <row r="156" spans="1:24" ht="15" x14ac:dyDescent="0.25">
      <c r="A156" s="48" t="s">
        <v>261</v>
      </c>
      <c r="B156" s="48" t="s">
        <v>262</v>
      </c>
      <c r="C156" s="49">
        <v>0.22078994091194734</v>
      </c>
      <c r="D156" s="49">
        <v>27.035041651823235</v>
      </c>
      <c r="E156" s="118">
        <v>4.6003290283838885E-2</v>
      </c>
      <c r="F156" s="49">
        <v>13.91894447091226</v>
      </c>
      <c r="G156" s="50">
        <v>360.68900000000002</v>
      </c>
      <c r="H156" s="51">
        <v>15.1</v>
      </c>
      <c r="I156" s="49">
        <v>423.88272403312021</v>
      </c>
      <c r="J156" s="49">
        <v>25.35</v>
      </c>
      <c r="K156" s="52" t="s">
        <v>799</v>
      </c>
      <c r="L156" s="52">
        <v>1.1000000000000001</v>
      </c>
      <c r="M156" s="52">
        <v>0</v>
      </c>
      <c r="N156" s="52">
        <v>0</v>
      </c>
      <c r="O156" s="52"/>
      <c r="P156" s="119" t="s">
        <v>864</v>
      </c>
      <c r="Q156" s="52"/>
      <c r="R156" s="52"/>
      <c r="S156" s="52">
        <v>0</v>
      </c>
      <c r="T156" s="214">
        <v>0.9068322195678179</v>
      </c>
      <c r="U156" s="52" t="s">
        <v>919</v>
      </c>
      <c r="X156" s="48" t="s">
        <v>262</v>
      </c>
    </row>
    <row r="157" spans="1:24" ht="15" x14ac:dyDescent="0.25">
      <c r="A157" s="48" t="s">
        <v>92</v>
      </c>
      <c r="B157" s="48"/>
      <c r="C157" s="49" t="e">
        <v>#DIV/0!</v>
      </c>
      <c r="D157" s="49" t="e">
        <v>#DIV/0!</v>
      </c>
      <c r="E157" s="118">
        <v>0.39</v>
      </c>
      <c r="F157" s="49" t="e">
        <v>#DIV/0!</v>
      </c>
      <c r="G157" s="50">
        <v>0</v>
      </c>
      <c r="H157" s="51">
        <v>0</v>
      </c>
      <c r="I157" s="49">
        <v>0.03</v>
      </c>
      <c r="J157" s="49">
        <v>0.03</v>
      </c>
      <c r="K157" s="52" t="s">
        <v>633</v>
      </c>
      <c r="L157" s="52">
        <v>1.9</v>
      </c>
      <c r="M157" s="52">
        <v>227</v>
      </c>
      <c r="N157" s="52">
        <v>0.39</v>
      </c>
      <c r="O157" s="52"/>
      <c r="P157" s="119">
        <v>0</v>
      </c>
      <c r="Q157" s="52"/>
      <c r="R157" s="52"/>
      <c r="S157" s="52">
        <v>0</v>
      </c>
      <c r="T157" s="214" t="s">
        <v>633</v>
      </c>
      <c r="U157" s="171" t="s">
        <v>920</v>
      </c>
      <c r="X157" s="48" t="s">
        <v>263</v>
      </c>
    </row>
    <row r="158" spans="1:24" ht="15" x14ac:dyDescent="0.25">
      <c r="A158" s="48" t="s">
        <v>143</v>
      </c>
      <c r="C158" s="49">
        <v>2.8499999999999998E-2</v>
      </c>
      <c r="D158" s="49">
        <v>3.4049999999999998</v>
      </c>
      <c r="E158" s="118">
        <v>0.39</v>
      </c>
      <c r="F158" s="49">
        <v>0</v>
      </c>
      <c r="G158" s="50">
        <v>17</v>
      </c>
      <c r="H158" s="51">
        <v>0</v>
      </c>
      <c r="I158" s="49">
        <v>0.255</v>
      </c>
      <c r="J158" s="49">
        <v>0.255</v>
      </c>
      <c r="K158" s="52" t="s">
        <v>633</v>
      </c>
      <c r="L158" s="52">
        <v>1.9</v>
      </c>
      <c r="M158" s="52">
        <v>227</v>
      </c>
      <c r="N158" s="52">
        <v>0.39</v>
      </c>
      <c r="O158" s="52"/>
      <c r="P158" s="119" t="s">
        <v>847</v>
      </c>
      <c r="Q158" s="52"/>
      <c r="R158" s="52"/>
      <c r="S158" s="52">
        <v>0</v>
      </c>
      <c r="T158" s="214" t="s">
        <v>633</v>
      </c>
      <c r="U158" s="171" t="s">
        <v>920</v>
      </c>
      <c r="X158" s="48" t="s">
        <v>264</v>
      </c>
    </row>
    <row r="159" spans="1:24" ht="15" x14ac:dyDescent="0.25">
      <c r="A159" s="48" t="s">
        <v>265</v>
      </c>
      <c r="B159" s="48" t="s">
        <v>266</v>
      </c>
      <c r="C159" s="49">
        <v>9.1764762920585705E-2</v>
      </c>
      <c r="D159" s="49">
        <v>21.799304370535573</v>
      </c>
      <c r="E159" s="118">
        <v>1.8217782746686118E-2</v>
      </c>
      <c r="F159" s="49">
        <v>18.613162438726242</v>
      </c>
      <c r="G159" s="50">
        <v>154.69499999999999</v>
      </c>
      <c r="H159" s="51">
        <v>0</v>
      </c>
      <c r="I159" s="49">
        <v>355.09700000000004</v>
      </c>
      <c r="J159" s="49">
        <v>1.1719999999999999</v>
      </c>
      <c r="K159" s="52" t="s">
        <v>788</v>
      </c>
      <c r="L159" s="52">
        <v>1.9</v>
      </c>
      <c r="M159" s="52">
        <v>227</v>
      </c>
      <c r="N159" s="52">
        <v>0.39</v>
      </c>
      <c r="O159" s="52"/>
      <c r="P159" s="119">
        <v>0</v>
      </c>
      <c r="Q159" s="52"/>
      <c r="R159" s="52"/>
      <c r="S159" s="52">
        <v>0</v>
      </c>
      <c r="T159" s="214" t="s">
        <v>633</v>
      </c>
      <c r="U159" s="171" t="s">
        <v>920</v>
      </c>
      <c r="X159" s="48" t="s">
        <v>266</v>
      </c>
    </row>
    <row r="160" spans="1:24" ht="15" x14ac:dyDescent="0.25">
      <c r="A160" s="48" t="s">
        <v>267</v>
      </c>
      <c r="B160" s="48" t="s">
        <v>268</v>
      </c>
      <c r="C160" s="49">
        <v>0.41605798781181558</v>
      </c>
      <c r="D160" s="49">
        <v>129.34724388575864</v>
      </c>
      <c r="E160" s="118">
        <v>0.11201586265156659</v>
      </c>
      <c r="F160" s="49">
        <v>12.170275878047821</v>
      </c>
      <c r="G160" s="50">
        <v>349</v>
      </c>
      <c r="H160" s="51">
        <v>37</v>
      </c>
      <c r="I160" s="49">
        <v>379.80471864863978</v>
      </c>
      <c r="J160" s="49">
        <v>18.3</v>
      </c>
      <c r="K160" s="52" t="s">
        <v>633</v>
      </c>
      <c r="L160" s="52">
        <v>1.9</v>
      </c>
      <c r="M160" s="52">
        <v>227</v>
      </c>
      <c r="N160" s="52">
        <v>0.39</v>
      </c>
      <c r="O160" s="52"/>
      <c r="P160" s="119">
        <v>0</v>
      </c>
      <c r="Q160" s="52"/>
      <c r="R160" s="52"/>
      <c r="S160" s="52">
        <v>0</v>
      </c>
      <c r="T160" s="214">
        <v>0.78587982314921689</v>
      </c>
      <c r="U160" s="52" t="s">
        <v>919</v>
      </c>
      <c r="X160" s="48" t="s">
        <v>268</v>
      </c>
    </row>
    <row r="161" spans="1:24" ht="15" x14ac:dyDescent="0.25">
      <c r="A161" s="48" t="s">
        <v>269</v>
      </c>
      <c r="B161" s="48" t="s">
        <v>270</v>
      </c>
      <c r="C161" s="49">
        <v>0.24505009927506125</v>
      </c>
      <c r="D161" s="49">
        <v>46.817462972710906</v>
      </c>
      <c r="E161" s="118">
        <v>0.10275230331843008</v>
      </c>
      <c r="F161" s="49">
        <v>16.074036699958441</v>
      </c>
      <c r="G161" s="50">
        <v>216.57</v>
      </c>
      <c r="H161" s="51">
        <v>0</v>
      </c>
      <c r="I161" s="49">
        <v>254.30700000000002</v>
      </c>
      <c r="J161" s="49">
        <v>10.617000000000001</v>
      </c>
      <c r="K161" s="52" t="s">
        <v>633</v>
      </c>
      <c r="L161" s="52">
        <v>1.9</v>
      </c>
      <c r="M161" s="52">
        <v>227</v>
      </c>
      <c r="N161" s="52">
        <v>0.39</v>
      </c>
      <c r="O161" s="52"/>
      <c r="P161" s="119" t="s">
        <v>865</v>
      </c>
      <c r="Q161" s="52"/>
      <c r="R161" s="52"/>
      <c r="S161" s="52">
        <v>0</v>
      </c>
      <c r="T161" s="214" t="s">
        <v>633</v>
      </c>
      <c r="U161" s="171" t="s">
        <v>920</v>
      </c>
      <c r="X161" s="48" t="s">
        <v>270</v>
      </c>
    </row>
    <row r="162" spans="1:24" ht="15" x14ac:dyDescent="0.25">
      <c r="A162" s="48" t="s">
        <v>271</v>
      </c>
      <c r="B162" s="48" t="s">
        <v>272</v>
      </c>
      <c r="C162" s="49">
        <v>0.20298239948158925</v>
      </c>
      <c r="D162" s="49">
        <v>60.483151540202371</v>
      </c>
      <c r="E162" s="118">
        <v>9.2242417615983577E-2</v>
      </c>
      <c r="F162" s="49">
        <v>11.162164344130444</v>
      </c>
      <c r="G162" s="50">
        <v>595.18399999999997</v>
      </c>
      <c r="H162" s="51">
        <v>98.007999999999996</v>
      </c>
      <c r="I162" s="49">
        <v>587.86713632784631</v>
      </c>
      <c r="J162" s="49">
        <v>29.722000000000001</v>
      </c>
      <c r="K162" s="52" t="s">
        <v>800</v>
      </c>
      <c r="L162" s="52">
        <v>1.9</v>
      </c>
      <c r="M162" s="52">
        <v>227</v>
      </c>
      <c r="N162" s="52">
        <v>0.39</v>
      </c>
      <c r="O162" s="52"/>
      <c r="P162" s="119" t="s">
        <v>866</v>
      </c>
      <c r="Q162" s="52"/>
      <c r="R162" s="52"/>
      <c r="S162" s="52">
        <v>0</v>
      </c>
      <c r="T162" s="214">
        <v>0.6120734442670871</v>
      </c>
      <c r="U162" s="52" t="s">
        <v>919</v>
      </c>
      <c r="X162" s="48" t="s">
        <v>272</v>
      </c>
    </row>
    <row r="163" spans="1:24" ht="15" x14ac:dyDescent="0.25">
      <c r="A163" s="48" t="s">
        <v>273</v>
      </c>
      <c r="C163" s="49" t="e">
        <v>#VALUE!</v>
      </c>
      <c r="D163" s="49" t="e">
        <v>#VALUE!</v>
      </c>
      <c r="E163" s="118">
        <v>1</v>
      </c>
      <c r="F163" s="49" t="e">
        <v>#VALUE!</v>
      </c>
      <c r="G163" s="50" t="s">
        <v>633</v>
      </c>
      <c r="H163" s="51">
        <v>0</v>
      </c>
      <c r="I163" s="49">
        <v>2</v>
      </c>
      <c r="J163" s="49">
        <v>0</v>
      </c>
      <c r="K163" s="52" t="s">
        <v>633</v>
      </c>
      <c r="L163" s="52">
        <v>1.9</v>
      </c>
      <c r="M163" s="52">
        <v>227</v>
      </c>
      <c r="N163" s="52">
        <v>0.39</v>
      </c>
      <c r="O163" s="52"/>
      <c r="P163" s="119">
        <v>0</v>
      </c>
      <c r="Q163" s="52"/>
      <c r="R163" s="52"/>
      <c r="S163" s="52">
        <v>0</v>
      </c>
      <c r="T163" s="214" t="s">
        <v>633</v>
      </c>
      <c r="U163" s="171" t="s">
        <v>920</v>
      </c>
      <c r="X163" s="48" t="s">
        <v>274</v>
      </c>
    </row>
    <row r="164" spans="1:24" ht="15" x14ac:dyDescent="0.25">
      <c r="A164" s="48" t="s">
        <v>275</v>
      </c>
      <c r="B164" s="48" t="s">
        <v>276</v>
      </c>
      <c r="C164" s="49">
        <v>0.12724193310716772</v>
      </c>
      <c r="D164" s="49">
        <v>12.655408384837003</v>
      </c>
      <c r="E164" s="118">
        <v>1.0657396680044734E-2</v>
      </c>
      <c r="F164" s="49">
        <v>10.369690532861663</v>
      </c>
      <c r="G164" s="50">
        <v>187.6</v>
      </c>
      <c r="H164" s="51">
        <v>22.7</v>
      </c>
      <c r="I164" s="49">
        <v>215.30720310595211</v>
      </c>
      <c r="J164" s="49">
        <v>10.199999999999999</v>
      </c>
      <c r="K164" s="52" t="s">
        <v>633</v>
      </c>
      <c r="L164" s="52">
        <v>1.1000000000000001</v>
      </c>
      <c r="M164" s="52">
        <v>0</v>
      </c>
      <c r="N164" s="52">
        <v>0</v>
      </c>
      <c r="O164" s="52"/>
      <c r="P164" s="166" t="s">
        <v>913</v>
      </c>
      <c r="Q164" s="52"/>
      <c r="R164" s="52"/>
      <c r="S164" s="52">
        <v>0</v>
      </c>
      <c r="T164" s="214">
        <v>0.63611097157629271</v>
      </c>
      <c r="U164" s="52" t="s">
        <v>919</v>
      </c>
      <c r="X164" s="48" t="s">
        <v>276</v>
      </c>
    </row>
    <row r="165" spans="1:24" ht="15" x14ac:dyDescent="0.25">
      <c r="A165" s="48" t="s">
        <v>277</v>
      </c>
      <c r="B165" s="48" t="s">
        <v>278</v>
      </c>
      <c r="C165" s="49">
        <v>0.19627672176308544</v>
      </c>
      <c r="D165" s="49">
        <v>27.767845355371907</v>
      </c>
      <c r="E165" s="118">
        <v>2.7921951992593071E-2</v>
      </c>
      <c r="F165" s="49">
        <v>5.0017205544628105</v>
      </c>
      <c r="G165" s="50">
        <v>36.299999999999997</v>
      </c>
      <c r="H165" s="51">
        <v>0</v>
      </c>
      <c r="I165" s="49">
        <v>47.955100000000002</v>
      </c>
      <c r="J165" s="49">
        <v>2.1</v>
      </c>
      <c r="K165" s="52" t="s">
        <v>633</v>
      </c>
      <c r="L165" s="52">
        <v>1.9</v>
      </c>
      <c r="M165" s="52">
        <v>227</v>
      </c>
      <c r="N165" s="52">
        <v>0.39</v>
      </c>
      <c r="O165" s="52"/>
      <c r="P165" s="119" t="s">
        <v>867</v>
      </c>
      <c r="Q165" s="52"/>
      <c r="R165" s="52"/>
      <c r="S165" s="52">
        <v>0</v>
      </c>
      <c r="T165" s="214" t="s">
        <v>633</v>
      </c>
      <c r="U165" s="171" t="s">
        <v>920</v>
      </c>
      <c r="X165" s="48" t="s">
        <v>278</v>
      </c>
    </row>
    <row r="166" spans="1:24" ht="15" x14ac:dyDescent="0.25">
      <c r="A166" s="48" t="s">
        <v>63</v>
      </c>
      <c r="B166" s="48" t="s">
        <v>279</v>
      </c>
      <c r="C166" s="49">
        <v>0.20172955974842768</v>
      </c>
      <c r="D166" s="49">
        <v>43.960123270440263</v>
      </c>
      <c r="E166" s="118">
        <v>8.9075924075924087E-2</v>
      </c>
      <c r="F166" s="49">
        <v>20.008205388679244</v>
      </c>
      <c r="G166" s="50">
        <v>15.9</v>
      </c>
      <c r="H166" s="51">
        <v>0</v>
      </c>
      <c r="I166" s="49">
        <v>20.02</v>
      </c>
      <c r="J166" s="49">
        <v>0.47</v>
      </c>
      <c r="K166" s="52" t="s">
        <v>633</v>
      </c>
      <c r="L166" s="52">
        <v>1.9</v>
      </c>
      <c r="M166" s="52">
        <v>227</v>
      </c>
      <c r="N166" s="52">
        <v>0.39</v>
      </c>
      <c r="O166" s="52"/>
      <c r="P166" s="119" t="s">
        <v>834</v>
      </c>
      <c r="Q166" s="52"/>
      <c r="R166" s="52"/>
      <c r="S166" s="52">
        <v>0</v>
      </c>
      <c r="T166" s="214" t="s">
        <v>633</v>
      </c>
      <c r="U166" s="171" t="s">
        <v>920</v>
      </c>
      <c r="X166" s="48" t="s">
        <v>279</v>
      </c>
    </row>
    <row r="167" spans="1:24" ht="15" x14ac:dyDescent="0.25">
      <c r="A167" s="48" t="s">
        <v>69</v>
      </c>
      <c r="B167" s="48"/>
      <c r="C167" s="49" t="e">
        <v>#DIV/0!</v>
      </c>
      <c r="D167" s="49" t="e">
        <v>#DIV/0!</v>
      </c>
      <c r="E167" s="118" t="e">
        <v>#DIV/0!</v>
      </c>
      <c r="F167" s="49" t="e">
        <v>#DIV/0!</v>
      </c>
      <c r="G167" s="50">
        <v>0</v>
      </c>
      <c r="H167" s="51">
        <v>0</v>
      </c>
      <c r="I167" s="49">
        <v>0</v>
      </c>
      <c r="J167" s="49">
        <v>0</v>
      </c>
      <c r="K167" s="52" t="s">
        <v>633</v>
      </c>
      <c r="L167" s="52">
        <v>1.9</v>
      </c>
      <c r="M167" s="52">
        <v>227</v>
      </c>
      <c r="N167" s="52">
        <v>0.39</v>
      </c>
      <c r="O167" s="52"/>
      <c r="P167" s="119" t="s">
        <v>836</v>
      </c>
      <c r="Q167" s="52"/>
      <c r="R167" s="52"/>
      <c r="S167" s="52">
        <v>0</v>
      </c>
      <c r="T167" s="214" t="s">
        <v>633</v>
      </c>
      <c r="U167" s="171" t="s">
        <v>920</v>
      </c>
      <c r="X167" s="48" t="s">
        <v>280</v>
      </c>
    </row>
    <row r="168" spans="1:24" ht="15" x14ac:dyDescent="0.25">
      <c r="A168" s="48" t="s">
        <v>281</v>
      </c>
      <c r="B168" s="48" t="s">
        <v>282</v>
      </c>
      <c r="C168" s="49">
        <v>0.35325971525519478</v>
      </c>
      <c r="D168" s="49">
        <v>111.86915420128099</v>
      </c>
      <c r="E168" s="118">
        <v>7.413257864889973E-2</v>
      </c>
      <c r="F168" s="49">
        <v>8.3406724401523853</v>
      </c>
      <c r="G168" s="50">
        <v>201.934</v>
      </c>
      <c r="H168" s="51">
        <v>24.029</v>
      </c>
      <c r="I168" s="49">
        <v>220.87954174035769</v>
      </c>
      <c r="J168" s="49">
        <v>23.882999999999999</v>
      </c>
      <c r="K168" s="52" t="s">
        <v>633</v>
      </c>
      <c r="L168" s="52">
        <v>1.9</v>
      </c>
      <c r="M168" s="52">
        <v>227</v>
      </c>
      <c r="N168" s="52">
        <v>0.39</v>
      </c>
      <c r="O168" s="52"/>
      <c r="P168" s="119" t="s">
        <v>868</v>
      </c>
      <c r="Q168" s="52"/>
      <c r="R168" s="52"/>
      <c r="S168" s="52">
        <v>0</v>
      </c>
      <c r="T168" s="214">
        <v>0.64260493175600319</v>
      </c>
      <c r="U168" s="52" t="s">
        <v>919</v>
      </c>
      <c r="X168" s="48" t="s">
        <v>282</v>
      </c>
    </row>
    <row r="169" spans="1:24" ht="15" x14ac:dyDescent="0.25">
      <c r="A169" s="48" t="s">
        <v>94</v>
      </c>
      <c r="B169" s="48" t="s">
        <v>283</v>
      </c>
      <c r="C169" s="49">
        <v>0.21098847631242004</v>
      </c>
      <c r="D169" s="49">
        <v>50.089411523687588</v>
      </c>
      <c r="E169" s="118">
        <v>0.13051690717208705</v>
      </c>
      <c r="F169" s="49">
        <v>15.527835184839951</v>
      </c>
      <c r="G169" s="50">
        <v>78.099999999999994</v>
      </c>
      <c r="H169" s="51">
        <v>0</v>
      </c>
      <c r="I169" s="49">
        <v>92.86</v>
      </c>
      <c r="J169" s="49">
        <v>0.82</v>
      </c>
      <c r="K169" s="52" t="s">
        <v>633</v>
      </c>
      <c r="L169" s="52">
        <v>1.9</v>
      </c>
      <c r="M169" s="52">
        <v>227</v>
      </c>
      <c r="N169" s="52">
        <v>0.39</v>
      </c>
      <c r="O169" s="52"/>
      <c r="P169" s="119" t="s">
        <v>911</v>
      </c>
      <c r="Q169" s="52"/>
      <c r="R169" s="52"/>
      <c r="S169" s="52">
        <v>0</v>
      </c>
      <c r="T169" s="214" t="s">
        <v>633</v>
      </c>
      <c r="U169" s="171" t="s">
        <v>920</v>
      </c>
      <c r="X169" s="48" t="s">
        <v>283</v>
      </c>
    </row>
    <row r="170" spans="1:24" ht="15" x14ac:dyDescent="0.25">
      <c r="A170" s="48" t="s">
        <v>206</v>
      </c>
      <c r="B170" s="48" t="s">
        <v>284</v>
      </c>
      <c r="C170" s="49">
        <v>6.8697701149425319E-2</v>
      </c>
      <c r="D170" s="49">
        <v>17.555068643678165</v>
      </c>
      <c r="E170" s="118">
        <v>2.0566895617684048E-2</v>
      </c>
      <c r="F170" s="49">
        <v>18.850776045517247</v>
      </c>
      <c r="G170" s="50">
        <v>8.6999999999999993</v>
      </c>
      <c r="H170" s="51">
        <v>0</v>
      </c>
      <c r="I170" s="49">
        <v>10.337</v>
      </c>
      <c r="J170" s="49">
        <v>0.04</v>
      </c>
      <c r="K170" s="52" t="s">
        <v>633</v>
      </c>
      <c r="L170" s="52">
        <v>1.9</v>
      </c>
      <c r="M170" s="52">
        <v>227</v>
      </c>
      <c r="N170" s="52">
        <v>0.39</v>
      </c>
      <c r="O170" s="52"/>
      <c r="P170" s="119" t="s">
        <v>858</v>
      </c>
      <c r="Q170" s="52"/>
      <c r="R170" s="52"/>
      <c r="S170" s="52">
        <v>0</v>
      </c>
      <c r="T170" s="214" t="s">
        <v>633</v>
      </c>
      <c r="U170" s="171" t="s">
        <v>920</v>
      </c>
      <c r="X170" s="48" t="s">
        <v>284</v>
      </c>
    </row>
    <row r="171" spans="1:24" ht="15" x14ac:dyDescent="0.25">
      <c r="A171" s="48" t="s">
        <v>135</v>
      </c>
      <c r="B171" s="48" t="s">
        <v>285</v>
      </c>
      <c r="C171" s="49">
        <v>0.42024758298139686</v>
      </c>
      <c r="D171" s="49">
        <v>66.747271962584207</v>
      </c>
      <c r="E171" s="118">
        <v>0.16688700367943338</v>
      </c>
      <c r="F171" s="49">
        <v>19.534028169883612</v>
      </c>
      <c r="G171" s="50">
        <v>57.302</v>
      </c>
      <c r="H171" s="51">
        <v>0</v>
      </c>
      <c r="I171" s="49">
        <v>73.894530000000003</v>
      </c>
      <c r="J171" s="49">
        <v>5.2975300000000001</v>
      </c>
      <c r="K171" s="52" t="s">
        <v>633</v>
      </c>
      <c r="L171" s="52">
        <v>1.9</v>
      </c>
      <c r="M171" s="52">
        <v>227</v>
      </c>
      <c r="N171" s="52">
        <v>0.39</v>
      </c>
      <c r="O171" s="52"/>
      <c r="P171" s="166" t="s">
        <v>924</v>
      </c>
      <c r="Q171" s="52"/>
      <c r="R171" s="52"/>
      <c r="S171" s="52">
        <v>0</v>
      </c>
      <c r="T171" s="214" t="s">
        <v>633</v>
      </c>
      <c r="U171" s="171" t="s">
        <v>920</v>
      </c>
      <c r="X171" s="48" t="s">
        <v>285</v>
      </c>
    </row>
    <row r="172" spans="1:24" ht="15" x14ac:dyDescent="0.25">
      <c r="A172" s="48" t="s">
        <v>67</v>
      </c>
      <c r="B172" s="48" t="s">
        <v>286</v>
      </c>
      <c r="C172" s="49">
        <v>0.1913747228381375</v>
      </c>
      <c r="D172" s="49">
        <v>39.593606208425719</v>
      </c>
      <c r="E172" s="118">
        <v>5.0661040787623068E-2</v>
      </c>
      <c r="F172" s="49">
        <v>24.665723329490021</v>
      </c>
      <c r="G172" s="50">
        <v>45.1</v>
      </c>
      <c r="H172" s="51">
        <v>0</v>
      </c>
      <c r="I172" s="49">
        <v>71.099999999999994</v>
      </c>
      <c r="J172" s="49">
        <v>1.8</v>
      </c>
      <c r="K172" s="52" t="s">
        <v>633</v>
      </c>
      <c r="L172" s="52">
        <v>1.9</v>
      </c>
      <c r="M172" s="52">
        <v>227</v>
      </c>
      <c r="N172" s="52">
        <v>0.39</v>
      </c>
      <c r="O172" s="52"/>
      <c r="P172" s="119">
        <v>0</v>
      </c>
      <c r="Q172" s="52"/>
      <c r="R172" s="52"/>
      <c r="S172" s="52">
        <v>0</v>
      </c>
      <c r="T172" s="214" t="s">
        <v>633</v>
      </c>
      <c r="U172" s="171" t="s">
        <v>920</v>
      </c>
      <c r="X172" s="48" t="s">
        <v>286</v>
      </c>
    </row>
    <row r="173" spans="1:24" ht="15" x14ac:dyDescent="0.25">
      <c r="A173" s="48" t="s">
        <v>287</v>
      </c>
      <c r="B173" s="48" t="s">
        <v>288</v>
      </c>
      <c r="C173" s="49">
        <v>0.70555037313432845</v>
      </c>
      <c r="D173" s="49">
        <v>146.88695460199006</v>
      </c>
      <c r="E173" s="118">
        <v>0.35588930682428804</v>
      </c>
      <c r="F173" s="49">
        <v>23.81696342350746</v>
      </c>
      <c r="G173" s="50">
        <v>12.864000000000001</v>
      </c>
      <c r="H173" s="51">
        <v>0</v>
      </c>
      <c r="I173" s="49">
        <v>18.61</v>
      </c>
      <c r="J173" s="49">
        <v>0.28999999999999998</v>
      </c>
      <c r="K173" s="52" t="s">
        <v>633</v>
      </c>
      <c r="L173" s="52">
        <v>1.9</v>
      </c>
      <c r="M173" s="52">
        <v>227</v>
      </c>
      <c r="N173" s="52">
        <v>0.39</v>
      </c>
      <c r="O173" s="52"/>
      <c r="P173" s="119" t="s">
        <v>869</v>
      </c>
      <c r="Q173" s="52"/>
      <c r="R173" s="52"/>
      <c r="S173" s="52">
        <v>0</v>
      </c>
      <c r="T173" s="214" t="s">
        <v>633</v>
      </c>
      <c r="U173" s="171" t="s">
        <v>920</v>
      </c>
      <c r="X173" s="48" t="s">
        <v>288</v>
      </c>
    </row>
    <row r="174" spans="1:24" ht="15" x14ac:dyDescent="0.25">
      <c r="A174" s="48" t="s">
        <v>771</v>
      </c>
      <c r="B174" s="48" t="s">
        <v>289</v>
      </c>
      <c r="C174" s="49">
        <v>0.16942867647058826</v>
      </c>
      <c r="D174" s="49">
        <v>36.636924470588241</v>
      </c>
      <c r="E174" s="118">
        <v>7.8988014253320388E-2</v>
      </c>
      <c r="F174" s="49">
        <v>17.972093361176469</v>
      </c>
      <c r="G174" s="50">
        <v>13.6</v>
      </c>
      <c r="H174" s="51">
        <v>0</v>
      </c>
      <c r="I174" s="49">
        <v>15.435</v>
      </c>
      <c r="J174" s="49">
        <v>0.36199999999999999</v>
      </c>
      <c r="K174" s="52" t="s">
        <v>633</v>
      </c>
      <c r="L174" s="52">
        <v>1.9</v>
      </c>
      <c r="M174" s="52">
        <v>227</v>
      </c>
      <c r="N174" s="52">
        <v>0.39</v>
      </c>
      <c r="O174" s="52"/>
      <c r="P174" s="119">
        <v>0</v>
      </c>
      <c r="Q174" s="52"/>
      <c r="R174" s="52"/>
      <c r="S174" s="52">
        <v>0</v>
      </c>
      <c r="T174" s="214" t="s">
        <v>633</v>
      </c>
      <c r="U174" s="171" t="s">
        <v>920</v>
      </c>
      <c r="X174" s="48" t="s">
        <v>289</v>
      </c>
    </row>
    <row r="175" spans="1:24" ht="15" x14ac:dyDescent="0.25">
      <c r="A175" s="48" t="s">
        <v>82</v>
      </c>
      <c r="B175" s="48" t="s">
        <v>290</v>
      </c>
      <c r="C175" s="49">
        <v>0.71729370629370637</v>
      </c>
      <c r="D175" s="49">
        <v>239.71686713286718</v>
      </c>
      <c r="E175" s="118">
        <v>6.1411097520293556E-2</v>
      </c>
      <c r="F175" s="49">
        <v>35.237740279720278</v>
      </c>
      <c r="G175" s="50">
        <v>42.9</v>
      </c>
      <c r="H175" s="51">
        <v>0</v>
      </c>
      <c r="I175" s="49">
        <v>62.951000000000001</v>
      </c>
      <c r="J175" s="49">
        <v>1.4510000000000001</v>
      </c>
      <c r="K175" s="52" t="s">
        <v>633</v>
      </c>
      <c r="L175" s="52">
        <v>1.9</v>
      </c>
      <c r="M175" s="52">
        <v>227</v>
      </c>
      <c r="N175" s="52">
        <v>0.39</v>
      </c>
      <c r="O175" s="52"/>
      <c r="P175" s="119">
        <v>0</v>
      </c>
      <c r="Q175" s="52"/>
      <c r="R175" s="52"/>
      <c r="S175" s="52">
        <v>0</v>
      </c>
      <c r="T175" s="214" t="s">
        <v>633</v>
      </c>
      <c r="U175" s="171" t="s">
        <v>920</v>
      </c>
      <c r="X175" s="48" t="s">
        <v>290</v>
      </c>
    </row>
    <row r="176" spans="1:24" ht="15" x14ac:dyDescent="0.25">
      <c r="A176" s="48" t="s">
        <v>146</v>
      </c>
      <c r="B176" s="48" t="s">
        <v>291</v>
      </c>
      <c r="C176" s="49">
        <v>0.12531208543824446</v>
      </c>
      <c r="D176" s="49">
        <v>20.649925938504211</v>
      </c>
      <c r="E176" s="118">
        <v>2.4037028943772534E-2</v>
      </c>
      <c r="F176" s="49">
        <v>14.247947045407745</v>
      </c>
      <c r="G176" s="50">
        <v>297.92200000000003</v>
      </c>
      <c r="H176" s="51">
        <v>68.415000000000006</v>
      </c>
      <c r="I176" s="49">
        <v>304.65400609059583</v>
      </c>
      <c r="J176" s="49">
        <v>13.807</v>
      </c>
      <c r="K176" s="52" t="s">
        <v>633</v>
      </c>
      <c r="L176" s="52">
        <v>1.9</v>
      </c>
      <c r="M176" s="52">
        <v>227</v>
      </c>
      <c r="N176" s="52">
        <v>0.39</v>
      </c>
      <c r="O176" s="52"/>
      <c r="P176" s="119" t="s">
        <v>849</v>
      </c>
      <c r="Q176" s="52"/>
      <c r="R176" s="52"/>
      <c r="S176" s="52">
        <v>0</v>
      </c>
      <c r="T176" s="214">
        <v>0.63997749882140442</v>
      </c>
      <c r="U176" s="52" t="s">
        <v>919</v>
      </c>
      <c r="X176" s="48" t="s">
        <v>291</v>
      </c>
    </row>
    <row r="177" spans="1:24" ht="15" x14ac:dyDescent="0.25">
      <c r="A177" s="48" t="s">
        <v>89</v>
      </c>
      <c r="B177" s="48" t="s">
        <v>292</v>
      </c>
      <c r="C177" s="49">
        <v>0.35889830508474585</v>
      </c>
      <c r="D177" s="49">
        <v>56.92375808936827</v>
      </c>
      <c r="E177" s="118">
        <v>0.12786599099099097</v>
      </c>
      <c r="F177" s="49">
        <v>20.252544545454541</v>
      </c>
      <c r="G177" s="50">
        <v>1.298</v>
      </c>
      <c r="H177" s="51">
        <v>0</v>
      </c>
      <c r="I177" s="49">
        <v>1.776</v>
      </c>
      <c r="J177" s="49">
        <v>3.1E-2</v>
      </c>
      <c r="K177" s="52" t="s">
        <v>633</v>
      </c>
      <c r="L177" s="52">
        <v>1.9</v>
      </c>
      <c r="M177" s="52">
        <v>227</v>
      </c>
      <c r="N177" s="52">
        <v>0.39</v>
      </c>
      <c r="O177" s="52"/>
      <c r="P177" s="119" t="s">
        <v>838</v>
      </c>
      <c r="Q177" s="52"/>
      <c r="R177" s="52"/>
      <c r="S177" s="52">
        <v>0</v>
      </c>
      <c r="T177" s="214" t="s">
        <v>633</v>
      </c>
      <c r="U177" s="171" t="s">
        <v>920</v>
      </c>
      <c r="X177" s="48" t="s">
        <v>292</v>
      </c>
    </row>
    <row r="178" spans="1:24" ht="15" x14ac:dyDescent="0.25">
      <c r="A178" s="48" t="s">
        <v>293</v>
      </c>
      <c r="B178" s="48" t="s">
        <v>294</v>
      </c>
      <c r="C178" s="49">
        <v>8.7144590227441893E-2</v>
      </c>
      <c r="D178" s="49">
        <v>16.038570307163756</v>
      </c>
      <c r="E178" s="118">
        <v>1.0644867698783644E-2</v>
      </c>
      <c r="F178" s="49">
        <v>16.549011924029728</v>
      </c>
      <c r="G178" s="50">
        <v>98.090999999999994</v>
      </c>
      <c r="H178" s="51">
        <v>0</v>
      </c>
      <c r="I178" s="49">
        <v>105.479</v>
      </c>
      <c r="J178" s="49">
        <v>2.879</v>
      </c>
      <c r="K178" s="52" t="s">
        <v>633</v>
      </c>
      <c r="L178" s="52">
        <v>1.9</v>
      </c>
      <c r="M178" s="52">
        <v>227</v>
      </c>
      <c r="N178" s="52">
        <v>0.39</v>
      </c>
      <c r="O178" s="52"/>
      <c r="P178" s="119">
        <v>0</v>
      </c>
      <c r="Q178" s="52"/>
      <c r="R178" s="52"/>
      <c r="S178" s="52">
        <v>0</v>
      </c>
      <c r="T178" s="214" t="s">
        <v>633</v>
      </c>
      <c r="U178" s="171" t="s">
        <v>920</v>
      </c>
      <c r="X178" s="48" t="s">
        <v>294</v>
      </c>
    </row>
    <row r="179" spans="1:24" ht="15" x14ac:dyDescent="0.25">
      <c r="A179" s="48" t="s">
        <v>771</v>
      </c>
      <c r="B179" s="48" t="s">
        <v>769</v>
      </c>
      <c r="C179" s="49">
        <v>7.6407102009340977E-2</v>
      </c>
      <c r="D179" s="49">
        <v>16.651862833731663</v>
      </c>
      <c r="E179" s="118">
        <v>2.3229567742422869E-2</v>
      </c>
      <c r="F179" s="49">
        <v>15.560631009669367</v>
      </c>
      <c r="G179" s="50">
        <v>103.2229</v>
      </c>
      <c r="H179" s="51">
        <v>0</v>
      </c>
      <c r="I179" s="49">
        <v>102.4493435</v>
      </c>
      <c r="J179" s="49">
        <v>1.5483434999999999</v>
      </c>
      <c r="K179" s="52" t="s">
        <v>633</v>
      </c>
      <c r="L179" s="52">
        <v>1.9</v>
      </c>
      <c r="M179" s="52">
        <v>227</v>
      </c>
      <c r="N179" s="52">
        <v>0.39</v>
      </c>
      <c r="O179" s="52"/>
      <c r="P179" s="119">
        <v>0</v>
      </c>
      <c r="Q179" s="52"/>
      <c r="R179" s="52"/>
      <c r="S179" s="52">
        <v>0</v>
      </c>
      <c r="T179" s="214" t="s">
        <v>633</v>
      </c>
      <c r="U179" s="171" t="s">
        <v>920</v>
      </c>
      <c r="X179" s="48" t="s">
        <v>769</v>
      </c>
    </row>
    <row r="180" spans="1:24" ht="15" x14ac:dyDescent="0.25">
      <c r="A180" s="48" t="s">
        <v>295</v>
      </c>
      <c r="B180" s="48" t="s">
        <v>296</v>
      </c>
      <c r="C180" s="49">
        <v>0.13979692307692312</v>
      </c>
      <c r="D180" s="49">
        <v>22.230239815384621</v>
      </c>
      <c r="E180" s="118">
        <v>3.2391619302351501E-2</v>
      </c>
      <c r="F180" s="49">
        <v>21.304992317538456</v>
      </c>
      <c r="G180" s="50">
        <v>26</v>
      </c>
      <c r="H180" s="51">
        <v>0</v>
      </c>
      <c r="I180" s="49">
        <v>35.891999999999996</v>
      </c>
      <c r="J180" s="49">
        <v>0.54</v>
      </c>
      <c r="K180" s="52" t="s">
        <v>871</v>
      </c>
      <c r="L180" s="52">
        <v>1.9</v>
      </c>
      <c r="M180" s="52">
        <v>62</v>
      </c>
      <c r="N180" s="52">
        <v>0.39</v>
      </c>
      <c r="O180" s="52"/>
      <c r="P180" s="119" t="s">
        <v>870</v>
      </c>
      <c r="Q180" s="52"/>
      <c r="R180" s="52"/>
      <c r="S180" s="52" t="s">
        <v>871</v>
      </c>
      <c r="T180" s="214" t="s">
        <v>633</v>
      </c>
      <c r="U180" s="171" t="s">
        <v>920</v>
      </c>
      <c r="X180" s="48" t="s">
        <v>296</v>
      </c>
    </row>
    <row r="181" spans="1:24" ht="15" x14ac:dyDescent="0.25">
      <c r="A181" s="48" t="s">
        <v>297</v>
      </c>
      <c r="B181" s="48"/>
      <c r="C181" s="49">
        <v>0.20341665355158817</v>
      </c>
      <c r="D181" s="49">
        <v>40.338884836317675</v>
      </c>
      <c r="E181" s="118">
        <v>9.5872407437401747E-2</v>
      </c>
      <c r="F181" s="49">
        <v>15.488841270663675</v>
      </c>
      <c r="G181" s="50">
        <v>117.9</v>
      </c>
      <c r="H181" s="51">
        <v>1.6359999999999999</v>
      </c>
      <c r="I181" s="49">
        <v>123.60327034995866</v>
      </c>
      <c r="J181" s="49">
        <v>5.2909999999999995</v>
      </c>
      <c r="K181" s="52" t="s">
        <v>633</v>
      </c>
      <c r="L181" s="52">
        <v>1.9</v>
      </c>
      <c r="M181" s="52">
        <v>227</v>
      </c>
      <c r="N181" s="52">
        <v>0.39</v>
      </c>
      <c r="O181" s="52"/>
      <c r="P181" s="119">
        <v>0</v>
      </c>
      <c r="Q181" s="52"/>
      <c r="R181" s="52"/>
      <c r="S181" s="52">
        <v>0</v>
      </c>
      <c r="T181" s="214">
        <v>0.8776385192068028</v>
      </c>
      <c r="U181" s="52" t="s">
        <v>919</v>
      </c>
      <c r="X181" s="48" t="s">
        <v>298</v>
      </c>
    </row>
    <row r="182" spans="1:24" ht="15" x14ac:dyDescent="0.25">
      <c r="A182" s="48" t="s">
        <v>92</v>
      </c>
      <c r="B182" s="48"/>
      <c r="C182" s="49">
        <v>0.45675510204081632</v>
      </c>
      <c r="D182" s="49">
        <v>50.92097387755102</v>
      </c>
      <c r="E182" s="118">
        <v>6.8658743633276731E-2</v>
      </c>
      <c r="F182" s="49">
        <v>9.8466114563265297</v>
      </c>
      <c r="G182" s="50">
        <v>49</v>
      </c>
      <c r="H182" s="51">
        <v>0</v>
      </c>
      <c r="I182" s="49">
        <v>58.9</v>
      </c>
      <c r="J182" s="49">
        <v>9.6</v>
      </c>
      <c r="K182" s="52" t="s">
        <v>633</v>
      </c>
      <c r="L182" s="52">
        <v>1.9</v>
      </c>
      <c r="M182" s="52">
        <v>227</v>
      </c>
      <c r="N182" s="52">
        <v>0.39</v>
      </c>
      <c r="O182" s="52"/>
      <c r="P182" s="119">
        <v>0</v>
      </c>
      <c r="Q182" s="52"/>
      <c r="R182" s="52"/>
      <c r="S182" s="52">
        <v>0</v>
      </c>
      <c r="T182" s="214" t="s">
        <v>633</v>
      </c>
      <c r="U182" s="171" t="s">
        <v>920</v>
      </c>
      <c r="X182" s="48" t="s">
        <v>299</v>
      </c>
    </row>
    <row r="183" spans="1:24" ht="15" x14ac:dyDescent="0.25">
      <c r="A183" s="48" t="s">
        <v>192</v>
      </c>
      <c r="B183" s="48" t="s">
        <v>300</v>
      </c>
      <c r="C183" s="49">
        <v>8.3876315789473715E-2</v>
      </c>
      <c r="D183" s="49">
        <v>17.996154421052633</v>
      </c>
      <c r="E183" s="118">
        <v>2.8531574942936851E-2</v>
      </c>
      <c r="F183" s="49">
        <v>14.24783765368421</v>
      </c>
      <c r="G183" s="50">
        <v>38</v>
      </c>
      <c r="H183" s="51">
        <v>0</v>
      </c>
      <c r="I183" s="49">
        <v>39.43</v>
      </c>
      <c r="J183" s="49">
        <v>0.5</v>
      </c>
      <c r="K183" s="52" t="s">
        <v>633</v>
      </c>
      <c r="L183" s="52">
        <v>1.9</v>
      </c>
      <c r="M183" s="52">
        <v>227</v>
      </c>
      <c r="N183" s="52">
        <v>0.39</v>
      </c>
      <c r="O183" s="52"/>
      <c r="P183" s="119" t="s">
        <v>855</v>
      </c>
      <c r="Q183" s="52"/>
      <c r="R183" s="52"/>
      <c r="S183" s="52">
        <v>0</v>
      </c>
      <c r="T183" s="214" t="s">
        <v>633</v>
      </c>
      <c r="U183" s="171" t="s">
        <v>920</v>
      </c>
      <c r="X183" s="48" t="s">
        <v>300</v>
      </c>
    </row>
    <row r="184" spans="1:24" ht="15" x14ac:dyDescent="0.25">
      <c r="A184" s="48" t="s">
        <v>225</v>
      </c>
      <c r="B184" s="48" t="s">
        <v>301</v>
      </c>
      <c r="C184" s="49">
        <v>0.29635902589704155</v>
      </c>
      <c r="D184" s="49">
        <v>65.463318680329337</v>
      </c>
      <c r="E184" s="118">
        <v>1.3232556680934917E-2</v>
      </c>
      <c r="F184" s="49">
        <v>16.802556325312985</v>
      </c>
      <c r="G184" s="50">
        <v>109.97</v>
      </c>
      <c r="H184" s="51">
        <v>9.16</v>
      </c>
      <c r="I184" s="49">
        <v>134.10106926325491</v>
      </c>
      <c r="J184" s="49">
        <v>4.55</v>
      </c>
      <c r="K184" s="52" t="s">
        <v>633</v>
      </c>
      <c r="L184" s="52">
        <v>1.9</v>
      </c>
      <c r="M184" s="52">
        <v>227</v>
      </c>
      <c r="N184" s="52">
        <v>0.39</v>
      </c>
      <c r="O184" s="52"/>
      <c r="P184" s="119" t="s">
        <v>859</v>
      </c>
      <c r="Q184" s="52"/>
      <c r="R184" s="52"/>
      <c r="S184" s="52">
        <v>0</v>
      </c>
      <c r="T184" s="214">
        <v>0.81476499967080207</v>
      </c>
      <c r="U184" s="52" t="s">
        <v>919</v>
      </c>
      <c r="X184" s="48" t="s">
        <v>301</v>
      </c>
    </row>
    <row r="185" spans="1:24" ht="15" x14ac:dyDescent="0.25">
      <c r="A185" s="48" t="s">
        <v>133</v>
      </c>
      <c r="B185" s="48" t="s">
        <v>302</v>
      </c>
      <c r="C185" s="49">
        <v>0.34627122940430938</v>
      </c>
      <c r="D185" s="49">
        <v>52.015328263624852</v>
      </c>
      <c r="E185" s="118">
        <v>0.11354400405931103</v>
      </c>
      <c r="F185" s="49">
        <v>19.683845155893533</v>
      </c>
      <c r="G185" s="50">
        <v>0.78900000000000003</v>
      </c>
      <c r="H185" s="51">
        <v>0</v>
      </c>
      <c r="I185" s="49">
        <v>1.0642200000000002</v>
      </c>
      <c r="J185" s="49">
        <v>2.5219999999999999E-2</v>
      </c>
      <c r="K185" s="52" t="s">
        <v>792</v>
      </c>
      <c r="L185" s="52">
        <v>1.9</v>
      </c>
      <c r="M185" s="52">
        <v>227</v>
      </c>
      <c r="N185" s="52">
        <v>0.39</v>
      </c>
      <c r="O185" s="52"/>
      <c r="P185" s="119" t="s">
        <v>844</v>
      </c>
      <c r="Q185" s="52"/>
      <c r="R185" s="52"/>
      <c r="S185" s="52">
        <v>0</v>
      </c>
      <c r="T185" s="214" t="s">
        <v>633</v>
      </c>
      <c r="U185" s="171" t="s">
        <v>920</v>
      </c>
      <c r="X185" s="48" t="s">
        <v>302</v>
      </c>
    </row>
    <row r="186" spans="1:24" ht="15" x14ac:dyDescent="0.25">
      <c r="A186" s="48" t="s">
        <v>245</v>
      </c>
      <c r="B186" s="48" t="s">
        <v>303</v>
      </c>
      <c r="C186" s="49">
        <v>0.38915250356197845</v>
      </c>
      <c r="D186" s="49">
        <v>90.931508752289844</v>
      </c>
      <c r="E186" s="118">
        <v>0.20801693884235645</v>
      </c>
      <c r="F186" s="49">
        <v>19.520085784652963</v>
      </c>
      <c r="G186" s="50">
        <v>23.12</v>
      </c>
      <c r="H186" s="51">
        <v>0</v>
      </c>
      <c r="I186" s="49">
        <v>31.42794117647059</v>
      </c>
      <c r="J186" s="49">
        <v>0.77500000000000002</v>
      </c>
      <c r="K186" s="52" t="s">
        <v>633</v>
      </c>
      <c r="L186" s="52">
        <v>1.9</v>
      </c>
      <c r="M186" s="52">
        <v>227</v>
      </c>
      <c r="N186" s="52">
        <v>0.39</v>
      </c>
      <c r="O186" s="52"/>
      <c r="P186" s="119" t="s">
        <v>862</v>
      </c>
      <c r="Q186" s="52"/>
      <c r="R186" s="52"/>
      <c r="S186" s="52">
        <v>0</v>
      </c>
      <c r="T186" s="214" t="s">
        <v>633</v>
      </c>
      <c r="U186" s="171" t="s">
        <v>920</v>
      </c>
      <c r="X186" s="48" t="s">
        <v>303</v>
      </c>
    </row>
    <row r="187" spans="1:24" ht="15" x14ac:dyDescent="0.25">
      <c r="A187" s="48" t="s">
        <v>84</v>
      </c>
      <c r="B187" s="48" t="s">
        <v>304</v>
      </c>
      <c r="C187" s="49">
        <v>0.99891773670100181</v>
      </c>
      <c r="D187" s="49">
        <v>17.195952702130665</v>
      </c>
      <c r="E187" s="118">
        <v>1.204318002923648E-2</v>
      </c>
      <c r="F187" s="49">
        <v>29.427441592211093</v>
      </c>
      <c r="G187" s="50">
        <v>14.173999999999999</v>
      </c>
      <c r="H187" s="51">
        <v>0</v>
      </c>
      <c r="I187" s="49">
        <v>17.785999999999998</v>
      </c>
      <c r="J187" s="49">
        <v>0.38</v>
      </c>
      <c r="K187" s="52" t="s">
        <v>633</v>
      </c>
      <c r="L187" s="52">
        <v>1.9</v>
      </c>
      <c r="M187" s="52">
        <v>227</v>
      </c>
      <c r="N187" s="52">
        <v>0.39</v>
      </c>
      <c r="O187" s="52"/>
      <c r="P187" s="119" t="s">
        <v>837</v>
      </c>
      <c r="Q187" s="52"/>
      <c r="R187" s="52"/>
      <c r="S187" s="52">
        <v>0</v>
      </c>
      <c r="T187" s="214" t="s">
        <v>633</v>
      </c>
      <c r="U187" s="171" t="s">
        <v>920</v>
      </c>
      <c r="X187" s="48" t="s">
        <v>304</v>
      </c>
    </row>
    <row r="188" spans="1:24" ht="15" x14ac:dyDescent="0.25">
      <c r="A188" s="48" t="s">
        <v>89</v>
      </c>
      <c r="B188" s="48" t="s">
        <v>305</v>
      </c>
      <c r="C188" s="49">
        <v>0.16507070707070717</v>
      </c>
      <c r="D188" s="49">
        <v>11.187907364554635</v>
      </c>
      <c r="E188" s="118">
        <v>6.8263292664557914E-3</v>
      </c>
      <c r="F188" s="49">
        <v>17.07952378842975</v>
      </c>
      <c r="G188" s="50">
        <v>5.4450000000000003</v>
      </c>
      <c r="H188" s="51">
        <v>0</v>
      </c>
      <c r="I188" s="49">
        <v>6.6390000000000002</v>
      </c>
      <c r="J188" s="49">
        <v>8.8000000000000009E-2</v>
      </c>
      <c r="K188" s="52" t="s">
        <v>633</v>
      </c>
      <c r="L188" s="52">
        <v>1.9</v>
      </c>
      <c r="M188" s="52">
        <v>227</v>
      </c>
      <c r="N188" s="52">
        <v>0.39</v>
      </c>
      <c r="O188" s="52"/>
      <c r="P188" s="119" t="s">
        <v>838</v>
      </c>
      <c r="Q188" s="52"/>
      <c r="R188" s="52"/>
      <c r="S188" s="52">
        <v>0</v>
      </c>
      <c r="T188" s="214" t="s">
        <v>633</v>
      </c>
      <c r="U188" s="171" t="s">
        <v>920</v>
      </c>
      <c r="X188" s="48" t="s">
        <v>305</v>
      </c>
    </row>
    <row r="189" spans="1:24" ht="15" x14ac:dyDescent="0.25">
      <c r="A189" s="48" t="s">
        <v>109</v>
      </c>
      <c r="B189" s="195"/>
      <c r="C189" s="49" t="e">
        <v>#DIV/0!</v>
      </c>
      <c r="D189" s="49" t="e">
        <v>#DIV/0!</v>
      </c>
      <c r="E189" s="118" t="e">
        <v>#DIV/0!</v>
      </c>
      <c r="F189" s="49" t="e">
        <v>#DIV/0!</v>
      </c>
      <c r="G189" s="50">
        <v>0</v>
      </c>
      <c r="H189" s="51">
        <v>0</v>
      </c>
      <c r="I189" s="49">
        <v>0</v>
      </c>
      <c r="J189" s="49">
        <v>0</v>
      </c>
      <c r="K189" s="52" t="s">
        <v>633</v>
      </c>
      <c r="L189" s="52">
        <v>1.9</v>
      </c>
      <c r="M189" s="52">
        <v>227</v>
      </c>
      <c r="N189" s="52">
        <v>0.39</v>
      </c>
      <c r="O189" s="52"/>
      <c r="P189" s="119">
        <v>0</v>
      </c>
      <c r="Q189" s="52"/>
      <c r="R189" s="52"/>
      <c r="S189" s="52">
        <v>0</v>
      </c>
      <c r="T189" s="214" t="s">
        <v>633</v>
      </c>
      <c r="U189" s="171" t="s">
        <v>920</v>
      </c>
      <c r="X189" s="48" t="s">
        <v>306</v>
      </c>
    </row>
    <row r="190" spans="1:24" ht="15" x14ac:dyDescent="0.25">
      <c r="A190" s="48" t="s">
        <v>287</v>
      </c>
      <c r="B190" s="48" t="s">
        <v>307</v>
      </c>
      <c r="C190" s="49">
        <v>0.18294066900142752</v>
      </c>
      <c r="D190" s="49">
        <v>58.793978103913979</v>
      </c>
      <c r="E190" s="118">
        <v>3.1060659201532947E-2</v>
      </c>
      <c r="F190" s="49">
        <v>2.0376242907290827</v>
      </c>
      <c r="G190" s="50">
        <v>194.738</v>
      </c>
      <c r="H190" s="51">
        <v>0</v>
      </c>
      <c r="I190" s="49">
        <v>233.798</v>
      </c>
      <c r="J190" s="49">
        <v>15.927999999999999</v>
      </c>
      <c r="K190" s="52" t="s">
        <v>633</v>
      </c>
      <c r="L190" s="52">
        <v>1.9</v>
      </c>
      <c r="M190" s="52">
        <v>227</v>
      </c>
      <c r="N190" s="52">
        <v>0.39</v>
      </c>
      <c r="O190" s="52"/>
      <c r="P190" s="119" t="s">
        <v>869</v>
      </c>
      <c r="Q190" s="52"/>
      <c r="R190" s="52"/>
      <c r="S190" s="52">
        <v>0</v>
      </c>
      <c r="T190" s="214" t="s">
        <v>633</v>
      </c>
      <c r="U190" s="171" t="s">
        <v>920</v>
      </c>
      <c r="X190" s="48" t="s">
        <v>307</v>
      </c>
    </row>
    <row r="191" spans="1:24" ht="15" x14ac:dyDescent="0.25">
      <c r="A191" s="48" t="s">
        <v>73</v>
      </c>
      <c r="B191" s="48" t="s">
        <v>308</v>
      </c>
      <c r="C191" s="49">
        <v>0.15015811486279718</v>
      </c>
      <c r="D191" s="49">
        <v>15.352422727736405</v>
      </c>
      <c r="E191" s="118">
        <v>1.9608006672226855E-2</v>
      </c>
      <c r="F191" s="49">
        <v>17.798347265122921</v>
      </c>
      <c r="G191" s="50">
        <v>9.8030000000000008</v>
      </c>
      <c r="H191" s="51">
        <v>0</v>
      </c>
      <c r="I191" s="49">
        <v>11.99</v>
      </c>
      <c r="J191" s="49">
        <v>0.09</v>
      </c>
      <c r="K191" s="52" t="s">
        <v>633</v>
      </c>
      <c r="L191" s="52">
        <v>1.9</v>
      </c>
      <c r="M191" s="52">
        <v>227</v>
      </c>
      <c r="N191" s="52">
        <v>0.39</v>
      </c>
      <c r="O191" s="52"/>
      <c r="P191" s="119">
        <v>0</v>
      </c>
      <c r="Q191" s="52"/>
      <c r="R191" s="52"/>
      <c r="S191" s="52">
        <v>0</v>
      </c>
      <c r="T191" s="214" t="s">
        <v>633</v>
      </c>
      <c r="U191" s="171" t="s">
        <v>920</v>
      </c>
      <c r="X191" s="48" t="s">
        <v>308</v>
      </c>
    </row>
    <row r="192" spans="1:24" ht="15" x14ac:dyDescent="0.25">
      <c r="A192" s="48" t="s">
        <v>73</v>
      </c>
      <c r="B192" s="48" t="s">
        <v>309</v>
      </c>
      <c r="C192" s="49">
        <v>6.1602291085328283E-2</v>
      </c>
      <c r="D192" s="49">
        <v>14.309543545307683</v>
      </c>
      <c r="E192" s="118">
        <v>6.2825484764542933E-3</v>
      </c>
      <c r="F192" s="49">
        <v>20.805349011602292</v>
      </c>
      <c r="G192" s="50">
        <v>13.618</v>
      </c>
      <c r="H192" s="51">
        <v>0</v>
      </c>
      <c r="I192" s="49">
        <v>18.05</v>
      </c>
      <c r="J192" s="49">
        <v>0.06</v>
      </c>
      <c r="K192" s="52" t="s">
        <v>633</v>
      </c>
      <c r="L192" s="52">
        <v>1.9</v>
      </c>
      <c r="M192" s="52">
        <v>227</v>
      </c>
      <c r="N192" s="52">
        <v>0.39</v>
      </c>
      <c r="O192" s="52"/>
      <c r="P192" s="119">
        <v>0</v>
      </c>
      <c r="Q192" s="52"/>
      <c r="R192" s="52"/>
      <c r="S192" s="52">
        <v>0</v>
      </c>
      <c r="T192" s="214" t="s">
        <v>633</v>
      </c>
      <c r="U192" s="171" t="s">
        <v>920</v>
      </c>
      <c r="X192" s="48" t="s">
        <v>309</v>
      </c>
    </row>
    <row r="193" spans="1:24" ht="15" x14ac:dyDescent="0.25">
      <c r="A193" s="48" t="s">
        <v>310</v>
      </c>
      <c r="B193" s="48" t="s">
        <v>311</v>
      </c>
      <c r="C193" s="49">
        <v>0.19142290829375228</v>
      </c>
      <c r="D193" s="49">
        <v>33.253710997442461</v>
      </c>
      <c r="E193" s="118">
        <v>0.11843519136086443</v>
      </c>
      <c r="F193" s="49">
        <v>6.306176760312364</v>
      </c>
      <c r="G193" s="50">
        <v>273.7</v>
      </c>
      <c r="H193" s="51">
        <v>0</v>
      </c>
      <c r="I193" s="49">
        <v>314.10550000000001</v>
      </c>
      <c r="J193" s="49">
        <v>4.1054999999999993</v>
      </c>
      <c r="K193" s="52" t="s">
        <v>633</v>
      </c>
      <c r="L193" s="52">
        <v>1.9</v>
      </c>
      <c r="M193" s="52">
        <v>227</v>
      </c>
      <c r="N193" s="52">
        <v>0.39</v>
      </c>
      <c r="O193" s="52"/>
      <c r="P193" s="119" t="s">
        <v>872</v>
      </c>
      <c r="Q193" s="52"/>
      <c r="R193" s="52"/>
      <c r="S193" s="52">
        <v>0</v>
      </c>
      <c r="T193" s="214" t="s">
        <v>633</v>
      </c>
      <c r="U193" s="171" t="s">
        <v>920</v>
      </c>
      <c r="X193" s="48" t="s">
        <v>311</v>
      </c>
    </row>
    <row r="194" spans="1:24" ht="15" x14ac:dyDescent="0.25">
      <c r="A194" s="48" t="s">
        <v>73</v>
      </c>
      <c r="B194" s="48" t="s">
        <v>312</v>
      </c>
      <c r="C194" s="49">
        <v>0.20012906926717347</v>
      </c>
      <c r="D194" s="49">
        <v>23.660272479564028</v>
      </c>
      <c r="E194" s="118">
        <v>3.1161616161616161E-2</v>
      </c>
      <c r="F194" s="49">
        <v>20.711438686361682</v>
      </c>
      <c r="G194" s="50">
        <v>13.946</v>
      </c>
      <c r="H194" s="51">
        <v>0</v>
      </c>
      <c r="I194" s="49">
        <v>19.8</v>
      </c>
      <c r="J194" s="49">
        <v>0.3</v>
      </c>
      <c r="K194" s="52" t="s">
        <v>633</v>
      </c>
      <c r="L194" s="52">
        <v>1.9</v>
      </c>
      <c r="M194" s="52">
        <v>227</v>
      </c>
      <c r="N194" s="52">
        <v>0.39</v>
      </c>
      <c r="O194" s="52"/>
      <c r="P194" s="119">
        <v>0</v>
      </c>
      <c r="Q194" s="52"/>
      <c r="R194" s="52"/>
      <c r="S194" s="52">
        <v>0</v>
      </c>
      <c r="T194" s="214" t="s">
        <v>633</v>
      </c>
      <c r="U194" s="171" t="s">
        <v>920</v>
      </c>
      <c r="X194" s="48" t="s">
        <v>312</v>
      </c>
    </row>
    <row r="195" spans="1:24" ht="15" x14ac:dyDescent="0.25">
      <c r="A195" s="48" t="s">
        <v>313</v>
      </c>
      <c r="B195" s="48" t="s">
        <v>314</v>
      </c>
      <c r="C195" s="49">
        <v>0.20445218492716921</v>
      </c>
      <c r="D195" s="49">
        <v>21.597272957568084</v>
      </c>
      <c r="E195" s="118">
        <v>3.8785815891079052E-2</v>
      </c>
      <c r="F195" s="49">
        <v>17.797518216592781</v>
      </c>
      <c r="G195" s="50">
        <v>31.58</v>
      </c>
      <c r="H195" s="51">
        <v>0</v>
      </c>
      <c r="I195" s="49">
        <v>39.367999999999995</v>
      </c>
      <c r="J195" s="49">
        <v>0.42799999999999999</v>
      </c>
      <c r="K195" s="52" t="s">
        <v>633</v>
      </c>
      <c r="L195" s="52">
        <v>1.9</v>
      </c>
      <c r="M195" s="52">
        <v>227</v>
      </c>
      <c r="N195" s="52">
        <v>0.39</v>
      </c>
      <c r="O195" s="52"/>
      <c r="P195" s="119" t="s">
        <v>873</v>
      </c>
      <c r="Q195" s="52"/>
      <c r="R195" s="52"/>
      <c r="S195" s="52">
        <v>0</v>
      </c>
      <c r="T195" s="214" t="s">
        <v>633</v>
      </c>
      <c r="U195" s="171" t="s">
        <v>920</v>
      </c>
      <c r="X195" s="48" t="s">
        <v>314</v>
      </c>
    </row>
    <row r="196" spans="1:24" ht="15" x14ac:dyDescent="0.25">
      <c r="A196" s="48" t="s">
        <v>249</v>
      </c>
      <c r="B196" s="195"/>
      <c r="C196" s="49">
        <v>0.58105311920938851</v>
      </c>
      <c r="D196" s="49">
        <v>104.17819178505252</v>
      </c>
      <c r="E196" s="118">
        <v>0.16619364973580236</v>
      </c>
      <c r="F196" s="49">
        <v>24.153842640518835</v>
      </c>
      <c r="G196" s="50">
        <v>25.904</v>
      </c>
      <c r="H196" s="51">
        <v>0</v>
      </c>
      <c r="I196" s="49">
        <v>42.013999999999996</v>
      </c>
      <c r="J196" s="49">
        <v>4.3140000000000001</v>
      </c>
      <c r="K196" s="52" t="s">
        <v>633</v>
      </c>
      <c r="L196" s="52">
        <v>1.9</v>
      </c>
      <c r="M196" s="52">
        <v>227</v>
      </c>
      <c r="N196" s="52">
        <v>0.39</v>
      </c>
      <c r="O196" s="52"/>
      <c r="P196" s="119">
        <v>0</v>
      </c>
      <c r="Q196" s="52"/>
      <c r="R196" s="52"/>
      <c r="S196" s="52">
        <v>0</v>
      </c>
      <c r="T196" s="214" t="s">
        <v>633</v>
      </c>
      <c r="U196" s="171" t="s">
        <v>920</v>
      </c>
      <c r="X196" s="48" t="s">
        <v>315</v>
      </c>
    </row>
    <row r="197" spans="1:24" ht="15" x14ac:dyDescent="0.25">
      <c r="A197" s="48" t="s">
        <v>151</v>
      </c>
      <c r="B197" s="48" t="s">
        <v>316</v>
      </c>
      <c r="C197" s="49">
        <v>0.48462000000000016</v>
      </c>
      <c r="D197" s="49">
        <v>69.62494079999999</v>
      </c>
      <c r="E197" s="118">
        <v>0.19803695150115475</v>
      </c>
      <c r="F197" s="49">
        <v>21.015122976661569</v>
      </c>
      <c r="G197" s="50">
        <v>25</v>
      </c>
      <c r="H197" s="51">
        <v>0</v>
      </c>
      <c r="I197" s="49">
        <v>32.475000000000001</v>
      </c>
      <c r="J197" s="49">
        <v>1.875</v>
      </c>
      <c r="K197" s="52" t="s">
        <v>633</v>
      </c>
      <c r="L197" s="52">
        <v>1.9</v>
      </c>
      <c r="M197" s="52">
        <v>227</v>
      </c>
      <c r="N197" s="52">
        <v>0.39</v>
      </c>
      <c r="O197" s="52"/>
      <c r="P197" s="119" t="s">
        <v>850</v>
      </c>
      <c r="Q197" s="52"/>
      <c r="R197" s="52"/>
      <c r="S197" s="52">
        <v>0</v>
      </c>
      <c r="T197" s="214" t="s">
        <v>633</v>
      </c>
      <c r="U197" s="171" t="s">
        <v>920</v>
      </c>
      <c r="X197" s="48" t="s">
        <v>316</v>
      </c>
    </row>
    <row r="198" spans="1:24" ht="15" x14ac:dyDescent="0.25">
      <c r="A198" s="48" t="s">
        <v>89</v>
      </c>
      <c r="B198" s="48" t="s">
        <v>317</v>
      </c>
      <c r="C198" s="49">
        <v>0.15495649371575904</v>
      </c>
      <c r="D198" s="49">
        <v>13.335748243635191</v>
      </c>
      <c r="E198" s="118">
        <v>2.0733720574747781E-2</v>
      </c>
      <c r="F198" s="49">
        <v>14.900319704801802</v>
      </c>
      <c r="G198" s="50">
        <v>3.1030000000000002</v>
      </c>
      <c r="H198" s="51">
        <v>0</v>
      </c>
      <c r="I198" s="49">
        <v>3.2709999999999999</v>
      </c>
      <c r="J198" s="49">
        <v>3.7999999999999999E-2</v>
      </c>
      <c r="K198" s="52" t="s">
        <v>633</v>
      </c>
      <c r="L198" s="52">
        <v>1.9</v>
      </c>
      <c r="M198" s="52">
        <v>227</v>
      </c>
      <c r="N198" s="52">
        <v>0.39</v>
      </c>
      <c r="O198" s="52"/>
      <c r="P198" s="119" t="s">
        <v>838</v>
      </c>
      <c r="Q198" s="52"/>
      <c r="R198" s="52"/>
      <c r="S198" s="52">
        <v>0</v>
      </c>
      <c r="T198" s="214" t="s">
        <v>633</v>
      </c>
      <c r="U198" s="171" t="s">
        <v>920</v>
      </c>
      <c r="X198" s="48" t="s">
        <v>317</v>
      </c>
    </row>
    <row r="199" spans="1:24" ht="15" x14ac:dyDescent="0.25">
      <c r="A199" s="48" t="s">
        <v>318</v>
      </c>
      <c r="B199" s="48" t="s">
        <v>319</v>
      </c>
      <c r="C199" s="49">
        <v>9.2744917048664277E-2</v>
      </c>
      <c r="D199" s="49">
        <v>97.283145726752096</v>
      </c>
      <c r="E199" s="118">
        <v>3.2631258463332993E-2</v>
      </c>
      <c r="F199" s="49">
        <v>4.7971043101031441</v>
      </c>
      <c r="G199" s="50">
        <v>289.137</v>
      </c>
      <c r="H199" s="51">
        <v>30.402000000000001</v>
      </c>
      <c r="I199" s="49">
        <v>354.68567701749106</v>
      </c>
      <c r="J199" s="49">
        <v>0.45600000000000002</v>
      </c>
      <c r="K199" s="52" t="s">
        <v>633</v>
      </c>
      <c r="L199" s="52">
        <v>1.9</v>
      </c>
      <c r="M199" s="52">
        <v>227</v>
      </c>
      <c r="N199" s="52">
        <v>0.39</v>
      </c>
      <c r="O199" s="52"/>
      <c r="P199" s="119">
        <v>0</v>
      </c>
      <c r="Q199" s="52"/>
      <c r="R199" s="52"/>
      <c r="S199" s="52">
        <v>0</v>
      </c>
      <c r="T199" s="214">
        <v>0.61795665746339579</v>
      </c>
      <c r="U199" s="52" t="s">
        <v>919</v>
      </c>
      <c r="X199" s="48" t="s">
        <v>319</v>
      </c>
    </row>
    <row r="200" spans="1:24" ht="15" x14ac:dyDescent="0.25">
      <c r="A200" s="48" t="s">
        <v>320</v>
      </c>
      <c r="B200" s="48" t="s">
        <v>321</v>
      </c>
      <c r="C200" s="49">
        <v>6.2751136580556061E-2</v>
      </c>
      <c r="D200" s="49">
        <v>16.478829221058199</v>
      </c>
      <c r="E200" s="118">
        <v>1.9942601714198083E-2</v>
      </c>
      <c r="F200" s="49">
        <v>18.134101808414222</v>
      </c>
      <c r="G200" s="50">
        <v>12.164118</v>
      </c>
      <c r="H200" s="51">
        <v>0</v>
      </c>
      <c r="I200" s="49">
        <v>13.882992999999999</v>
      </c>
      <c r="J200" s="49">
        <v>3.3000000000000002E-2</v>
      </c>
      <c r="K200" s="52" t="s">
        <v>633</v>
      </c>
      <c r="L200" s="52">
        <v>1.9</v>
      </c>
      <c r="M200" s="52">
        <v>227</v>
      </c>
      <c r="N200" s="52">
        <v>0.39</v>
      </c>
      <c r="O200" s="52"/>
      <c r="P200" s="119" t="s">
        <v>874</v>
      </c>
      <c r="Q200" s="52"/>
      <c r="R200" s="52"/>
      <c r="S200" s="52">
        <v>0</v>
      </c>
      <c r="T200" s="214" t="s">
        <v>633</v>
      </c>
      <c r="U200" s="171" t="s">
        <v>920</v>
      </c>
      <c r="X200" s="48" t="s">
        <v>321</v>
      </c>
    </row>
    <row r="201" spans="1:24" ht="15" x14ac:dyDescent="0.25">
      <c r="A201" s="48" t="s">
        <v>159</v>
      </c>
      <c r="B201" s="48" t="s">
        <v>322</v>
      </c>
      <c r="C201" s="49">
        <v>0.14142664365698268</v>
      </c>
      <c r="D201" s="49">
        <v>31.020948625257894</v>
      </c>
      <c r="E201" s="118">
        <v>9.933096064299908E-2</v>
      </c>
      <c r="F201" s="49">
        <v>2.199334108500175</v>
      </c>
      <c r="G201" s="50">
        <v>77.069000000000003</v>
      </c>
      <c r="H201" s="51">
        <v>0</v>
      </c>
      <c r="I201" s="49">
        <v>84.292500000000004</v>
      </c>
      <c r="J201" s="49">
        <v>1.0945</v>
      </c>
      <c r="K201" s="52" t="s">
        <v>633</v>
      </c>
      <c r="L201" s="52">
        <v>1.9</v>
      </c>
      <c r="M201" s="52">
        <v>227</v>
      </c>
      <c r="N201" s="52">
        <v>0.39</v>
      </c>
      <c r="O201" s="52"/>
      <c r="P201" s="119">
        <v>0</v>
      </c>
      <c r="Q201" s="52"/>
      <c r="R201" s="52"/>
      <c r="S201" s="52">
        <v>0</v>
      </c>
      <c r="T201" s="214" t="s">
        <v>633</v>
      </c>
      <c r="U201" s="171" t="s">
        <v>920</v>
      </c>
      <c r="X201" s="48" t="s">
        <v>322</v>
      </c>
    </row>
    <row r="202" spans="1:24" ht="15" x14ac:dyDescent="0.25">
      <c r="A202" s="48" t="s">
        <v>94</v>
      </c>
      <c r="B202" s="48" t="s">
        <v>323</v>
      </c>
      <c r="C202" s="167" t="s">
        <v>914</v>
      </c>
      <c r="D202" s="167" t="s">
        <v>914</v>
      </c>
      <c r="E202" s="167" t="s">
        <v>914</v>
      </c>
      <c r="F202" s="167" t="s">
        <v>914</v>
      </c>
      <c r="G202" s="50">
        <v>1277.8</v>
      </c>
      <c r="H202" s="51">
        <v>296.2</v>
      </c>
      <c r="I202" s="49">
        <v>1528.6491587875018</v>
      </c>
      <c r="J202" s="49">
        <v>78.7</v>
      </c>
      <c r="K202" s="140"/>
      <c r="L202" s="52"/>
      <c r="M202" s="52"/>
      <c r="N202" s="52"/>
      <c r="O202" s="52"/>
      <c r="P202" s="139" t="s">
        <v>909</v>
      </c>
      <c r="Q202" s="52"/>
      <c r="R202" s="52"/>
      <c r="S202" s="52">
        <v>0</v>
      </c>
      <c r="T202" s="214"/>
      <c r="U202" s="52"/>
      <c r="X202" s="48" t="s">
        <v>323</v>
      </c>
    </row>
    <row r="203" spans="1:24" ht="15" x14ac:dyDescent="0.25">
      <c r="A203" s="48" t="s">
        <v>155</v>
      </c>
      <c r="B203" s="48" t="s">
        <v>324</v>
      </c>
      <c r="C203" s="49">
        <v>1.1385000000000001</v>
      </c>
      <c r="D203" s="49">
        <v>273.01260000000002</v>
      </c>
      <c r="E203" s="118">
        <v>0.9909852216748769</v>
      </c>
      <c r="F203" s="49">
        <v>21.331547999999998</v>
      </c>
      <c r="G203" s="50">
        <v>1.4</v>
      </c>
      <c r="H203" s="51">
        <v>0</v>
      </c>
      <c r="I203" s="49">
        <v>1.4209999999999998</v>
      </c>
      <c r="J203" s="49">
        <v>2.0999999999999998E-2</v>
      </c>
      <c r="K203" s="52" t="s">
        <v>633</v>
      </c>
      <c r="L203" s="52">
        <v>1.9</v>
      </c>
      <c r="M203" s="52">
        <v>227</v>
      </c>
      <c r="N203" s="52">
        <v>0.39</v>
      </c>
      <c r="O203" s="52"/>
      <c r="P203" s="119">
        <v>0</v>
      </c>
      <c r="Q203" s="52"/>
      <c r="R203" s="52"/>
      <c r="S203" s="52">
        <v>0</v>
      </c>
      <c r="T203" s="214" t="s">
        <v>633</v>
      </c>
      <c r="U203" s="171" t="s">
        <v>920</v>
      </c>
      <c r="X203" s="48" t="s">
        <v>324</v>
      </c>
    </row>
    <row r="204" spans="1:24" ht="15" x14ac:dyDescent="0.25">
      <c r="A204" s="48" t="s">
        <v>325</v>
      </c>
      <c r="B204" s="48" t="s">
        <v>326</v>
      </c>
      <c r="C204" s="49">
        <v>0.68529026110598001</v>
      </c>
      <c r="D204" s="49">
        <v>301.59238453722742</v>
      </c>
      <c r="E204" s="118">
        <v>8.9618764178964305E-2</v>
      </c>
      <c r="F204" s="49">
        <v>23.408353240998064</v>
      </c>
      <c r="G204" s="50">
        <v>126.949</v>
      </c>
      <c r="H204" s="51">
        <v>21.48</v>
      </c>
      <c r="I204" s="49">
        <v>199.19289093052299</v>
      </c>
      <c r="J204" s="49">
        <v>5.6390000000000002</v>
      </c>
      <c r="K204" s="52" t="s">
        <v>633</v>
      </c>
      <c r="L204" s="52">
        <v>1.9</v>
      </c>
      <c r="M204" s="52">
        <v>227</v>
      </c>
      <c r="N204" s="52">
        <v>0.39</v>
      </c>
      <c r="O204" s="52"/>
      <c r="P204" s="119">
        <v>0</v>
      </c>
      <c r="Q204" s="52"/>
      <c r="R204" s="52"/>
      <c r="S204" s="52">
        <v>0</v>
      </c>
      <c r="T204" s="214">
        <v>0.7609938959957413</v>
      </c>
      <c r="U204" s="52" t="s">
        <v>919</v>
      </c>
      <c r="X204" s="48" t="s">
        <v>326</v>
      </c>
    </row>
    <row r="205" spans="1:24" ht="15" x14ac:dyDescent="0.25">
      <c r="A205" s="48" t="s">
        <v>73</v>
      </c>
      <c r="B205" s="48" t="s">
        <v>327</v>
      </c>
      <c r="C205" s="49" t="e">
        <v>#DIV/0!</v>
      </c>
      <c r="D205" s="49" t="e">
        <v>#DIV/0!</v>
      </c>
      <c r="E205" s="118" t="e">
        <v>#DIV/0!</v>
      </c>
      <c r="F205" s="49" t="e">
        <v>#DIV/0!</v>
      </c>
      <c r="G205" s="50">
        <v>0</v>
      </c>
      <c r="H205" s="51">
        <v>0</v>
      </c>
      <c r="I205" s="49">
        <v>0</v>
      </c>
      <c r="J205" s="49">
        <v>0</v>
      </c>
      <c r="K205" s="52" t="s">
        <v>633</v>
      </c>
      <c r="L205" s="52">
        <v>1.9</v>
      </c>
      <c r="M205" s="52">
        <v>227</v>
      </c>
      <c r="N205" s="52">
        <v>0.39</v>
      </c>
      <c r="O205" s="52"/>
      <c r="P205" s="119">
        <v>0</v>
      </c>
      <c r="Q205" s="52"/>
      <c r="R205" s="52"/>
      <c r="S205" s="52">
        <v>0</v>
      </c>
      <c r="T205" s="214" t="s">
        <v>633</v>
      </c>
      <c r="U205" s="171" t="s">
        <v>920</v>
      </c>
      <c r="X205" s="48" t="s">
        <v>327</v>
      </c>
    </row>
    <row r="206" spans="1:24" ht="15" x14ac:dyDescent="0.25">
      <c r="A206" s="48" t="s">
        <v>362</v>
      </c>
      <c r="B206" s="48" t="s">
        <v>329</v>
      </c>
      <c r="C206" s="49">
        <v>4.805970149253732E-2</v>
      </c>
      <c r="D206" s="49">
        <v>5.5260895522388047</v>
      </c>
      <c r="E206" s="118">
        <v>5.853658536585365E-3</v>
      </c>
      <c r="F206" s="49">
        <v>2.1304348656716416</v>
      </c>
      <c r="G206" s="50">
        <v>0.67</v>
      </c>
      <c r="H206" s="51">
        <v>0</v>
      </c>
      <c r="I206" s="49">
        <v>0.41</v>
      </c>
      <c r="J206" s="49">
        <v>0.01</v>
      </c>
      <c r="K206" s="52" t="s">
        <v>633</v>
      </c>
      <c r="L206" s="52">
        <v>1.62</v>
      </c>
      <c r="M206" s="52">
        <v>141</v>
      </c>
      <c r="N206" s="52">
        <v>0.24</v>
      </c>
      <c r="O206" s="52"/>
      <c r="P206" s="119" t="s">
        <v>886</v>
      </c>
      <c r="Q206" s="52"/>
      <c r="R206" s="52"/>
      <c r="S206" s="52">
        <v>0</v>
      </c>
      <c r="T206" s="214" t="s">
        <v>633</v>
      </c>
      <c r="U206" s="171" t="s">
        <v>920</v>
      </c>
      <c r="X206" s="48" t="s">
        <v>329</v>
      </c>
    </row>
    <row r="207" spans="1:24" ht="15" x14ac:dyDescent="0.25">
      <c r="A207" s="48" t="s">
        <v>161</v>
      </c>
      <c r="B207" s="48" t="s">
        <v>330</v>
      </c>
      <c r="C207" s="49">
        <v>0.20715986057188204</v>
      </c>
      <c r="D207" s="49">
        <v>46.925754243772502</v>
      </c>
      <c r="E207" s="118">
        <v>0.10305152694257751</v>
      </c>
      <c r="F207" s="49">
        <v>19.232138484200981</v>
      </c>
      <c r="G207" s="50">
        <v>70.573999999999998</v>
      </c>
      <c r="H207" s="51">
        <v>0</v>
      </c>
      <c r="I207" s="49">
        <v>84.81</v>
      </c>
      <c r="J207" s="49">
        <v>1.82</v>
      </c>
      <c r="K207" s="52" t="s">
        <v>633</v>
      </c>
      <c r="L207" s="52">
        <v>1.9</v>
      </c>
      <c r="M207" s="52">
        <v>227</v>
      </c>
      <c r="N207" s="52">
        <v>0.39</v>
      </c>
      <c r="O207" s="52"/>
      <c r="P207" s="119">
        <v>0</v>
      </c>
      <c r="Q207" s="52"/>
      <c r="R207" s="52"/>
      <c r="S207" s="52">
        <v>0</v>
      </c>
      <c r="T207" s="214" t="s">
        <v>633</v>
      </c>
      <c r="U207" s="171" t="s">
        <v>920</v>
      </c>
      <c r="X207" s="48" t="s">
        <v>330</v>
      </c>
    </row>
    <row r="208" spans="1:24" ht="15" x14ac:dyDescent="0.25">
      <c r="A208" s="48" t="s">
        <v>331</v>
      </c>
      <c r="B208" s="48" t="s">
        <v>332</v>
      </c>
      <c r="C208" s="49">
        <v>0.1919848573933419</v>
      </c>
      <c r="D208" s="49">
        <v>44.453085814655893</v>
      </c>
      <c r="E208" s="118">
        <v>0.12174167607223475</v>
      </c>
      <c r="F208" s="49">
        <v>3.113436153837136</v>
      </c>
      <c r="G208" s="50">
        <v>11.345999000000001</v>
      </c>
      <c r="H208" s="51">
        <v>0</v>
      </c>
      <c r="I208" s="49">
        <v>14.176</v>
      </c>
      <c r="J208" s="49">
        <v>0.17899999999999999</v>
      </c>
      <c r="K208" s="52" t="s">
        <v>633</v>
      </c>
      <c r="L208" s="52">
        <v>1.9</v>
      </c>
      <c r="M208" s="52">
        <v>227</v>
      </c>
      <c r="N208" s="52">
        <v>0.39</v>
      </c>
      <c r="O208" s="52"/>
      <c r="P208" s="119" t="s">
        <v>876</v>
      </c>
      <c r="Q208" s="52"/>
      <c r="R208" s="52"/>
      <c r="S208" s="52">
        <v>0</v>
      </c>
      <c r="T208" s="214" t="s">
        <v>633</v>
      </c>
      <c r="U208" s="171" t="s">
        <v>920</v>
      </c>
      <c r="X208" s="48" t="s">
        <v>332</v>
      </c>
    </row>
    <row r="209" spans="1:24" ht="15" x14ac:dyDescent="0.25">
      <c r="A209" s="48" t="s">
        <v>136</v>
      </c>
      <c r="B209" s="48" t="s">
        <v>333</v>
      </c>
      <c r="C209" s="49">
        <v>0.18338818352660774</v>
      </c>
      <c r="D209" s="49">
        <v>33.81155539258377</v>
      </c>
      <c r="E209" s="118">
        <v>6.7301746899804643E-2</v>
      </c>
      <c r="F209" s="49">
        <v>7.7314626971627627</v>
      </c>
      <c r="G209" s="50">
        <v>109.08499999999999</v>
      </c>
      <c r="H209" s="51">
        <v>0</v>
      </c>
      <c r="I209" s="49">
        <v>122.33099999999999</v>
      </c>
      <c r="J209" s="49">
        <v>3.931</v>
      </c>
      <c r="K209" s="52" t="s">
        <v>633</v>
      </c>
      <c r="L209" s="52">
        <v>1.9</v>
      </c>
      <c r="M209" s="52">
        <v>227</v>
      </c>
      <c r="N209" s="52">
        <v>0.39</v>
      </c>
      <c r="O209" s="52"/>
      <c r="P209" s="119">
        <v>0</v>
      </c>
      <c r="Q209" s="52"/>
      <c r="R209" s="52"/>
      <c r="S209" s="52">
        <v>0</v>
      </c>
      <c r="T209" s="214" t="s">
        <v>633</v>
      </c>
      <c r="U209" s="171" t="s">
        <v>920</v>
      </c>
      <c r="X209" s="48" t="s">
        <v>333</v>
      </c>
    </row>
    <row r="210" spans="1:24" ht="15" x14ac:dyDescent="0.25">
      <c r="A210" s="48" t="s">
        <v>334</v>
      </c>
      <c r="B210" s="48" t="s">
        <v>335</v>
      </c>
      <c r="C210" s="120">
        <v>0.24157155963302759</v>
      </c>
      <c r="D210" s="49">
        <v>54.60397435910879</v>
      </c>
      <c r="E210" s="118">
        <v>0.18870249227435087</v>
      </c>
      <c r="F210" s="49">
        <v>11.797254275072085</v>
      </c>
      <c r="G210" s="50">
        <v>763</v>
      </c>
      <c r="H210" s="51">
        <v>0</v>
      </c>
      <c r="I210" s="49">
        <v>747.51</v>
      </c>
      <c r="J210" s="49">
        <v>17.3</v>
      </c>
      <c r="K210" s="52" t="s">
        <v>633</v>
      </c>
      <c r="L210" s="52">
        <v>1.9</v>
      </c>
      <c r="M210" s="52">
        <v>227</v>
      </c>
      <c r="N210" s="52">
        <v>0.39</v>
      </c>
      <c r="O210" s="52"/>
      <c r="P210" s="119">
        <v>0</v>
      </c>
      <c r="Q210" s="52"/>
      <c r="R210" s="52"/>
      <c r="S210" s="52">
        <v>0</v>
      </c>
      <c r="T210" s="214" t="s">
        <v>633</v>
      </c>
      <c r="U210" s="171" t="s">
        <v>920</v>
      </c>
      <c r="X210" s="48" t="s">
        <v>335</v>
      </c>
    </row>
    <row r="211" spans="1:24" ht="15" x14ac:dyDescent="0.25">
      <c r="A211" s="48" t="s">
        <v>135</v>
      </c>
      <c r="B211" s="48" t="s">
        <v>928</v>
      </c>
      <c r="C211" s="49">
        <v>0.48635039671372432</v>
      </c>
      <c r="D211" s="49">
        <v>72.643518918152864</v>
      </c>
      <c r="E211" s="118">
        <v>0.23355244714731418</v>
      </c>
      <c r="F211" s="49">
        <v>9.7236345074431867</v>
      </c>
      <c r="G211" s="50">
        <v>987.86599999999999</v>
      </c>
      <c r="H211" s="51">
        <v>73</v>
      </c>
      <c r="I211" s="49">
        <v>1030.82699</v>
      </c>
      <c r="J211" s="49">
        <v>131.70299</v>
      </c>
      <c r="K211" s="52" t="s">
        <v>633</v>
      </c>
      <c r="L211" s="52">
        <v>1.9</v>
      </c>
      <c r="M211" s="52">
        <v>227</v>
      </c>
      <c r="N211" s="52">
        <v>0.39</v>
      </c>
      <c r="O211" s="52"/>
      <c r="P211" s="119" t="s">
        <v>925</v>
      </c>
      <c r="Q211" s="52"/>
      <c r="R211" s="52"/>
      <c r="S211" s="52">
        <v>0</v>
      </c>
      <c r="T211" s="214">
        <v>0.57120000000000004</v>
      </c>
      <c r="U211" s="52" t="s">
        <v>919</v>
      </c>
      <c r="X211" s="48" t="s">
        <v>928</v>
      </c>
    </row>
    <row r="212" spans="1:24" ht="15" x14ac:dyDescent="0.25">
      <c r="A212" s="48" t="s">
        <v>89</v>
      </c>
      <c r="B212" s="48" t="s">
        <v>336</v>
      </c>
      <c r="C212" s="49">
        <v>0.28788298909142607</v>
      </c>
      <c r="D212" s="49">
        <v>63.666311209046405</v>
      </c>
      <c r="E212" s="118">
        <v>3.4217809762185997E-2</v>
      </c>
      <c r="F212" s="49">
        <v>21.405219864767233</v>
      </c>
      <c r="G212" s="50">
        <v>104.90300000000001</v>
      </c>
      <c r="H212" s="51">
        <v>66.671000000000006</v>
      </c>
      <c r="I212" s="49">
        <v>137.89463545785117</v>
      </c>
      <c r="J212" s="49">
        <v>8.9049999999999994</v>
      </c>
      <c r="K212" s="52" t="s">
        <v>633</v>
      </c>
      <c r="L212" s="52">
        <v>1.9</v>
      </c>
      <c r="M212" s="52">
        <v>227</v>
      </c>
      <c r="N212" s="52">
        <v>0.39</v>
      </c>
      <c r="O212" s="52"/>
      <c r="P212" s="119" t="s">
        <v>838</v>
      </c>
      <c r="Q212" s="52"/>
      <c r="R212" s="52"/>
      <c r="S212" s="52">
        <v>0</v>
      </c>
      <c r="T212" s="214">
        <v>0.47364203986291992</v>
      </c>
      <c r="U212" s="52" t="s">
        <v>919</v>
      </c>
      <c r="X212" s="48" t="s">
        <v>336</v>
      </c>
    </row>
    <row r="213" spans="1:24" ht="15" x14ac:dyDescent="0.25">
      <c r="A213" s="124" t="s">
        <v>351</v>
      </c>
      <c r="B213" s="123" t="s">
        <v>891</v>
      </c>
      <c r="C213" s="49" t="e">
        <v>#VALUE!</v>
      </c>
      <c r="D213" s="49" t="e">
        <v>#VALUE!</v>
      </c>
      <c r="E213" s="118">
        <v>8.671047827674333E-2</v>
      </c>
      <c r="F213" s="49" t="e">
        <v>#VALUE!</v>
      </c>
      <c r="G213" s="50" t="s">
        <v>633</v>
      </c>
      <c r="H213" s="51">
        <v>0</v>
      </c>
      <c r="I213" s="49">
        <v>2.7389999999999999</v>
      </c>
      <c r="J213" s="49">
        <v>0.05</v>
      </c>
      <c r="K213" s="52" t="s">
        <v>633</v>
      </c>
      <c r="L213" s="52">
        <v>1.9</v>
      </c>
      <c r="M213" s="52">
        <v>227</v>
      </c>
      <c r="N213" s="52">
        <v>0.39</v>
      </c>
      <c r="O213" s="52"/>
      <c r="P213" s="119" t="s">
        <v>901</v>
      </c>
      <c r="Q213" s="52"/>
      <c r="R213" s="52"/>
      <c r="S213" s="52" t="e">
        <v>#N/A</v>
      </c>
      <c r="T213" s="214" t="s">
        <v>633</v>
      </c>
      <c r="U213" s="171" t="s">
        <v>920</v>
      </c>
      <c r="X213" s="123" t="s">
        <v>891</v>
      </c>
    </row>
    <row r="214" spans="1:24" ht="15" x14ac:dyDescent="0.25">
      <c r="A214" s="48" t="s">
        <v>328</v>
      </c>
      <c r="B214" s="48" t="s">
        <v>337</v>
      </c>
      <c r="C214" s="49">
        <v>7.0018608565550783E-2</v>
      </c>
      <c r="D214" s="49">
        <v>13.489443613241072</v>
      </c>
      <c r="E214" s="118">
        <v>3.4524780357533376E-2</v>
      </c>
      <c r="F214" s="49">
        <v>0.79788846081915077</v>
      </c>
      <c r="G214" s="50">
        <v>42.776000000000003</v>
      </c>
      <c r="H214" s="51">
        <v>0</v>
      </c>
      <c r="I214" s="49">
        <v>53.591640000000005</v>
      </c>
      <c r="J214" s="49">
        <v>0.64163999999999999</v>
      </c>
      <c r="K214" s="52" t="s">
        <v>633</v>
      </c>
      <c r="L214" s="52">
        <v>1.9</v>
      </c>
      <c r="M214" s="52">
        <v>227</v>
      </c>
      <c r="N214" s="52">
        <v>0.39</v>
      </c>
      <c r="O214" s="52"/>
      <c r="P214" s="119" t="s">
        <v>875</v>
      </c>
      <c r="Q214" s="52"/>
      <c r="R214" s="52"/>
      <c r="S214" s="52">
        <v>0</v>
      </c>
      <c r="T214" s="214" t="s">
        <v>633</v>
      </c>
      <c r="U214" s="171" t="s">
        <v>920</v>
      </c>
      <c r="X214" s="48" t="s">
        <v>337</v>
      </c>
    </row>
    <row r="215" spans="1:24" ht="15" x14ac:dyDescent="0.25">
      <c r="A215" s="48" t="s">
        <v>55</v>
      </c>
      <c r="B215" s="48" t="s">
        <v>338</v>
      </c>
      <c r="C215" s="49">
        <v>0.12373750000000003</v>
      </c>
      <c r="D215" s="49">
        <v>24.063948</v>
      </c>
      <c r="E215" s="118">
        <v>2.8716216216216221E-2</v>
      </c>
      <c r="F215" s="49">
        <v>23.155893539999994</v>
      </c>
      <c r="G215" s="50">
        <v>1.6</v>
      </c>
      <c r="H215" s="51">
        <v>0</v>
      </c>
      <c r="I215" s="49">
        <v>2.3679999999999999</v>
      </c>
      <c r="J215" s="49">
        <v>0.05</v>
      </c>
      <c r="K215" s="52" t="s">
        <v>791</v>
      </c>
      <c r="L215" s="52">
        <v>1.1000000000000001</v>
      </c>
      <c r="M215" s="52">
        <v>0</v>
      </c>
      <c r="N215" s="52">
        <v>0</v>
      </c>
      <c r="O215" s="52"/>
      <c r="P215" s="119" t="s">
        <v>831</v>
      </c>
      <c r="Q215" s="52"/>
      <c r="R215" s="52"/>
      <c r="S215" s="52">
        <v>0</v>
      </c>
      <c r="T215" s="214" t="s">
        <v>633</v>
      </c>
      <c r="U215" s="171" t="s">
        <v>920</v>
      </c>
      <c r="X215" s="48" t="s">
        <v>338</v>
      </c>
    </row>
    <row r="216" spans="1:24" ht="15" x14ac:dyDescent="0.25">
      <c r="A216" s="48" t="s">
        <v>92</v>
      </c>
      <c r="B216" s="48"/>
      <c r="C216" s="49">
        <v>0.30566666666666675</v>
      </c>
      <c r="D216" s="49">
        <v>40.761706666666669</v>
      </c>
      <c r="E216" s="118">
        <v>0.12142857142857141</v>
      </c>
      <c r="F216" s="49">
        <v>10.878103199999998</v>
      </c>
      <c r="G216" s="50">
        <v>6</v>
      </c>
      <c r="H216" s="51">
        <v>0</v>
      </c>
      <c r="I216" s="49">
        <v>4.9000000000000004</v>
      </c>
      <c r="J216" s="49">
        <v>0.5</v>
      </c>
      <c r="K216" s="52" t="s">
        <v>633</v>
      </c>
      <c r="L216" s="52">
        <v>1.9</v>
      </c>
      <c r="M216" s="52">
        <v>227</v>
      </c>
      <c r="N216" s="52">
        <v>0.39</v>
      </c>
      <c r="O216" s="52"/>
      <c r="P216" s="119">
        <v>0</v>
      </c>
      <c r="Q216" s="52"/>
      <c r="R216" s="52"/>
      <c r="S216" s="52">
        <v>0</v>
      </c>
      <c r="T216" s="214" t="s">
        <v>633</v>
      </c>
      <c r="U216" s="171" t="s">
        <v>920</v>
      </c>
      <c r="X216" s="48" t="s">
        <v>339</v>
      </c>
    </row>
    <row r="217" spans="1:24" ht="15" x14ac:dyDescent="0.25">
      <c r="A217" s="48" t="s">
        <v>176</v>
      </c>
      <c r="B217" s="48" t="s">
        <v>340</v>
      </c>
      <c r="C217" s="49">
        <v>0.12485740291262142</v>
      </c>
      <c r="D217" s="49">
        <v>25.919089016990295</v>
      </c>
      <c r="E217" s="118">
        <v>2.7845718637797848E-2</v>
      </c>
      <c r="F217" s="49">
        <v>21.763823097451457</v>
      </c>
      <c r="G217" s="50">
        <v>6.5919999999999996</v>
      </c>
      <c r="H217" s="51">
        <v>0</v>
      </c>
      <c r="I217" s="49">
        <v>9.1909999999999989</v>
      </c>
      <c r="J217" s="49">
        <v>0.187</v>
      </c>
      <c r="K217" s="52" t="s">
        <v>633</v>
      </c>
      <c r="L217" s="52">
        <v>1.9</v>
      </c>
      <c r="M217" s="52">
        <v>227</v>
      </c>
      <c r="N217" s="52">
        <v>0.39</v>
      </c>
      <c r="O217" s="52"/>
      <c r="P217" s="119">
        <v>0</v>
      </c>
      <c r="Q217" s="52"/>
      <c r="R217" s="52"/>
      <c r="S217" s="52">
        <v>0</v>
      </c>
      <c r="T217" s="214" t="s">
        <v>633</v>
      </c>
      <c r="U217" s="171" t="s">
        <v>920</v>
      </c>
      <c r="X217" s="48" t="s">
        <v>340</v>
      </c>
    </row>
    <row r="218" spans="1:24" ht="15" x14ac:dyDescent="0.25">
      <c r="A218" s="48" t="s">
        <v>96</v>
      </c>
      <c r="B218" s="195"/>
      <c r="C218" s="49" t="e">
        <v>#DIV/0!</v>
      </c>
      <c r="D218" s="49" t="e">
        <v>#DIV/0!</v>
      </c>
      <c r="E218" s="118" t="e">
        <v>#DIV/0!</v>
      </c>
      <c r="F218" s="49" t="e">
        <v>#DIV/0!</v>
      </c>
      <c r="G218" s="50">
        <v>0</v>
      </c>
      <c r="H218" s="51">
        <v>0</v>
      </c>
      <c r="I218" s="49">
        <v>0</v>
      </c>
      <c r="J218" s="49">
        <v>0</v>
      </c>
      <c r="K218" s="52" t="s">
        <v>633</v>
      </c>
      <c r="L218" s="52">
        <v>1.9</v>
      </c>
      <c r="M218" s="52">
        <v>227</v>
      </c>
      <c r="N218" s="52">
        <v>0.39</v>
      </c>
      <c r="O218" s="52"/>
      <c r="P218" s="119">
        <v>0</v>
      </c>
      <c r="Q218" s="52"/>
      <c r="R218" s="52"/>
      <c r="S218" s="52">
        <v>0</v>
      </c>
      <c r="T218" s="214" t="s">
        <v>633</v>
      </c>
      <c r="U218" s="171" t="s">
        <v>920</v>
      </c>
      <c r="X218" s="48" t="s">
        <v>341</v>
      </c>
    </row>
    <row r="219" spans="1:24" ht="15" x14ac:dyDescent="0.25">
      <c r="A219" s="48" t="s">
        <v>89</v>
      </c>
      <c r="B219" s="48" t="s">
        <v>342</v>
      </c>
      <c r="C219" s="49">
        <v>0.23017571884984042</v>
      </c>
      <c r="D219" s="49">
        <v>22.961376570820025</v>
      </c>
      <c r="E219" s="118">
        <v>3.3030638612033959E-2</v>
      </c>
      <c r="F219" s="49">
        <v>20.511676888178915</v>
      </c>
      <c r="G219" s="50">
        <v>1.8779999999999999</v>
      </c>
      <c r="H219" s="51">
        <v>0</v>
      </c>
      <c r="I219" s="49">
        <v>2.7090000000000001</v>
      </c>
      <c r="J219" s="49">
        <v>3.2000000000000001E-2</v>
      </c>
      <c r="K219" s="52" t="s">
        <v>633</v>
      </c>
      <c r="L219" s="52">
        <v>1.9</v>
      </c>
      <c r="M219" s="52">
        <v>227</v>
      </c>
      <c r="N219" s="52">
        <v>0.39</v>
      </c>
      <c r="O219" s="52"/>
      <c r="P219" s="119" t="s">
        <v>838</v>
      </c>
      <c r="Q219" s="52"/>
      <c r="R219" s="52"/>
      <c r="S219" s="52">
        <v>0</v>
      </c>
      <c r="T219" s="214" t="s">
        <v>633</v>
      </c>
      <c r="U219" s="171" t="s">
        <v>920</v>
      </c>
      <c r="X219" s="48" t="s">
        <v>342</v>
      </c>
    </row>
    <row r="220" spans="1:24" ht="15" x14ac:dyDescent="0.25">
      <c r="A220" s="48" t="s">
        <v>343</v>
      </c>
      <c r="B220" s="195"/>
      <c r="C220" s="49" t="e">
        <v>#DIV/0!</v>
      </c>
      <c r="D220" s="49" t="e">
        <v>#DIV/0!</v>
      </c>
      <c r="E220" s="118" t="e">
        <v>#DIV/0!</v>
      </c>
      <c r="F220" s="49" t="e">
        <v>#DIV/0!</v>
      </c>
      <c r="G220" s="50">
        <v>0</v>
      </c>
      <c r="H220" s="51">
        <v>0</v>
      </c>
      <c r="I220" s="49">
        <v>0</v>
      </c>
      <c r="J220" s="49">
        <v>0</v>
      </c>
      <c r="K220" s="52" t="s">
        <v>633</v>
      </c>
      <c r="L220" s="52">
        <v>1.9</v>
      </c>
      <c r="M220" s="52">
        <v>227</v>
      </c>
      <c r="N220" s="52">
        <v>0.39</v>
      </c>
      <c r="O220" s="52"/>
      <c r="P220" s="119">
        <v>0</v>
      </c>
      <c r="Q220" s="52"/>
      <c r="R220" s="52"/>
      <c r="S220" s="52">
        <v>0</v>
      </c>
      <c r="T220" s="214" t="s">
        <v>633</v>
      </c>
      <c r="U220" s="171" t="s">
        <v>920</v>
      </c>
      <c r="X220" s="48" t="s">
        <v>344</v>
      </c>
    </row>
    <row r="221" spans="1:24" ht="15" x14ac:dyDescent="0.25">
      <c r="A221" s="48" t="s">
        <v>345</v>
      </c>
      <c r="B221" s="196"/>
      <c r="C221" s="49">
        <v>0.55395141720432262</v>
      </c>
      <c r="D221" s="49">
        <v>162.1417790606813</v>
      </c>
      <c r="E221" s="118">
        <v>0.3633611216369837</v>
      </c>
      <c r="F221" s="49">
        <v>19.639321171746442</v>
      </c>
      <c r="G221" s="50">
        <v>2183.2420000000002</v>
      </c>
      <c r="H221" s="51">
        <v>174</v>
      </c>
      <c r="I221" s="49">
        <v>2639</v>
      </c>
      <c r="J221" s="49">
        <v>69</v>
      </c>
      <c r="K221" s="52" t="s">
        <v>633</v>
      </c>
      <c r="L221" s="52">
        <v>1.9</v>
      </c>
      <c r="M221" s="52">
        <v>227</v>
      </c>
      <c r="N221" s="52">
        <v>0.39</v>
      </c>
      <c r="O221" s="52"/>
      <c r="P221" s="119">
        <v>0</v>
      </c>
      <c r="Q221" s="52"/>
      <c r="R221" s="52"/>
      <c r="S221" s="52">
        <v>0</v>
      </c>
      <c r="T221" s="214">
        <v>1</v>
      </c>
      <c r="U221" s="52" t="s">
        <v>919</v>
      </c>
      <c r="X221" s="48" t="s">
        <v>346</v>
      </c>
    </row>
    <row r="222" spans="1:24" ht="15" x14ac:dyDescent="0.25">
      <c r="A222" s="48" t="s">
        <v>347</v>
      </c>
      <c r="B222" s="48" t="s">
        <v>348</v>
      </c>
      <c r="C222" s="49">
        <v>0.24363107602825099</v>
      </c>
      <c r="D222" s="49">
        <v>35.030411300373913</v>
      </c>
      <c r="E222" s="118">
        <v>3.5673340647284703E-2</v>
      </c>
      <c r="F222" s="49">
        <v>17.419017432488573</v>
      </c>
      <c r="G222" s="50">
        <v>24.07</v>
      </c>
      <c r="H222" s="51">
        <v>0</v>
      </c>
      <c r="I222" s="49">
        <v>29.167999999999999</v>
      </c>
      <c r="J222" s="49">
        <v>2.6680000000000001</v>
      </c>
      <c r="K222" s="52" t="s">
        <v>633</v>
      </c>
      <c r="L222" s="52">
        <v>1.9</v>
      </c>
      <c r="M222" s="52">
        <v>227</v>
      </c>
      <c r="N222" s="52">
        <v>0.39</v>
      </c>
      <c r="O222" s="52"/>
      <c r="P222" s="119" t="s">
        <v>877</v>
      </c>
      <c r="Q222" s="52"/>
      <c r="R222" s="52"/>
      <c r="S222" s="52">
        <v>0</v>
      </c>
      <c r="T222" s="214" t="s">
        <v>633</v>
      </c>
      <c r="U222" s="171" t="s">
        <v>920</v>
      </c>
      <c r="X222" s="48" t="s">
        <v>348</v>
      </c>
    </row>
    <row r="223" spans="1:24" ht="15" x14ac:dyDescent="0.25">
      <c r="A223" s="48" t="s">
        <v>89</v>
      </c>
      <c r="B223" s="48" t="s">
        <v>349</v>
      </c>
      <c r="C223" s="49">
        <v>0.19745860019081313</v>
      </c>
      <c r="D223" s="49">
        <v>39.605722052233929</v>
      </c>
      <c r="E223" s="118">
        <v>0.11171241750289165</v>
      </c>
      <c r="F223" s="49">
        <v>14.449913125240544</v>
      </c>
      <c r="G223" s="50">
        <v>79.037999999999997</v>
      </c>
      <c r="H223" s="51">
        <v>14.430999999999999</v>
      </c>
      <c r="I223" s="49">
        <v>73.054230587626577</v>
      </c>
      <c r="J223" s="49">
        <v>3.0350000000000001</v>
      </c>
      <c r="K223" s="52" t="s">
        <v>633</v>
      </c>
      <c r="L223" s="52">
        <v>1.9</v>
      </c>
      <c r="M223" s="52">
        <v>227</v>
      </c>
      <c r="N223" s="52">
        <v>0.39</v>
      </c>
      <c r="O223" s="52"/>
      <c r="P223" s="119" t="s">
        <v>838</v>
      </c>
      <c r="Q223" s="52"/>
      <c r="R223" s="52"/>
      <c r="S223" s="52">
        <v>0</v>
      </c>
      <c r="T223" s="214">
        <v>0.65829338350039579</v>
      </c>
      <c r="U223" s="52" t="s">
        <v>919</v>
      </c>
      <c r="X223" s="48" t="s">
        <v>349</v>
      </c>
    </row>
    <row r="224" spans="1:24" ht="15" x14ac:dyDescent="0.25">
      <c r="A224" s="48" t="s">
        <v>129</v>
      </c>
      <c r="B224" s="48" t="s">
        <v>350</v>
      </c>
      <c r="C224" s="49">
        <v>0.13368005295675203</v>
      </c>
      <c r="D224" s="49">
        <v>31.825636575463378</v>
      </c>
      <c r="E224" s="118">
        <v>3.0566944624533323E-2</v>
      </c>
      <c r="F224" s="49">
        <v>28.138634534510146</v>
      </c>
      <c r="G224" s="50">
        <v>11.33</v>
      </c>
      <c r="H224" s="51">
        <v>0</v>
      </c>
      <c r="I224" s="49">
        <v>20.12895</v>
      </c>
      <c r="J224" s="49">
        <v>0.16994999999999999</v>
      </c>
      <c r="K224" s="52" t="s">
        <v>633</v>
      </c>
      <c r="L224" s="52">
        <v>1.9</v>
      </c>
      <c r="M224" s="52">
        <v>227</v>
      </c>
      <c r="N224" s="52">
        <v>0.39</v>
      </c>
      <c r="O224" s="52"/>
      <c r="P224" s="119">
        <v>0</v>
      </c>
      <c r="Q224" s="52"/>
      <c r="R224" s="52"/>
      <c r="S224" s="52">
        <v>0</v>
      </c>
      <c r="T224" s="214" t="s">
        <v>633</v>
      </c>
      <c r="U224" s="171" t="s">
        <v>920</v>
      </c>
      <c r="X224" s="48" t="s">
        <v>350</v>
      </c>
    </row>
    <row r="225" spans="1:24" ht="15" x14ac:dyDescent="0.25">
      <c r="A225" s="124" t="s">
        <v>351</v>
      </c>
      <c r="B225" s="123" t="s">
        <v>892</v>
      </c>
      <c r="C225" s="49">
        <v>8.3848988439306382E-2</v>
      </c>
      <c r="D225" s="49">
        <v>17.75479739884393</v>
      </c>
      <c r="E225" s="118">
        <v>2.7590088961731426E-2</v>
      </c>
      <c r="F225" s="49">
        <v>10.229276442485547</v>
      </c>
      <c r="G225" s="50">
        <v>138.4</v>
      </c>
      <c r="H225" s="51">
        <v>0</v>
      </c>
      <c r="I225" s="49">
        <v>139.72299999999998</v>
      </c>
      <c r="J225" s="49">
        <v>1.423</v>
      </c>
      <c r="K225" s="52" t="s">
        <v>633</v>
      </c>
      <c r="L225" s="52">
        <v>1.9</v>
      </c>
      <c r="M225" s="52">
        <v>227</v>
      </c>
      <c r="N225" s="52">
        <v>0.39</v>
      </c>
      <c r="O225" s="52"/>
      <c r="P225" s="119" t="s">
        <v>901</v>
      </c>
      <c r="Q225" s="52"/>
      <c r="R225" s="52"/>
      <c r="S225" s="52" t="e">
        <v>#N/A</v>
      </c>
      <c r="T225" s="214" t="s">
        <v>633</v>
      </c>
      <c r="U225" s="171" t="s">
        <v>920</v>
      </c>
      <c r="X225" s="123" t="s">
        <v>892</v>
      </c>
    </row>
    <row r="226" spans="1:24" ht="15" x14ac:dyDescent="0.25">
      <c r="A226" s="48" t="s">
        <v>73</v>
      </c>
      <c r="B226" s="48" t="s">
        <v>352</v>
      </c>
      <c r="C226" s="49">
        <v>0.22049624687239378</v>
      </c>
      <c r="D226" s="49">
        <v>25.657675145954965</v>
      </c>
      <c r="E226" s="118">
        <v>4.6746031746031751E-2</v>
      </c>
      <c r="F226" s="49">
        <v>18.893989929107587</v>
      </c>
      <c r="G226" s="50">
        <v>19.184000000000001</v>
      </c>
      <c r="H226" s="51">
        <v>0</v>
      </c>
      <c r="I226" s="49">
        <v>25.2</v>
      </c>
      <c r="J226" s="49">
        <v>0.2</v>
      </c>
      <c r="K226" s="52" t="s">
        <v>633</v>
      </c>
      <c r="L226" s="52">
        <v>1.9</v>
      </c>
      <c r="M226" s="52">
        <v>227</v>
      </c>
      <c r="N226" s="52">
        <v>0.39</v>
      </c>
      <c r="O226" s="52"/>
      <c r="P226" s="119">
        <v>0</v>
      </c>
      <c r="Q226" s="52"/>
      <c r="R226" s="52"/>
      <c r="S226" s="52">
        <v>0</v>
      </c>
      <c r="T226" s="214" t="s">
        <v>633</v>
      </c>
      <c r="U226" s="171" t="s">
        <v>920</v>
      </c>
      <c r="X226" s="48" t="s">
        <v>352</v>
      </c>
    </row>
    <row r="227" spans="1:24" ht="15" x14ac:dyDescent="0.25">
      <c r="A227" s="48" t="s">
        <v>245</v>
      </c>
      <c r="B227" s="48" t="s">
        <v>353</v>
      </c>
      <c r="C227" s="49">
        <v>0.33092980139203043</v>
      </c>
      <c r="D227" s="49">
        <v>77.59471079436328</v>
      </c>
      <c r="E227" s="118">
        <v>0.23853982450552336</v>
      </c>
      <c r="F227" s="49">
        <v>11.765579237079502</v>
      </c>
      <c r="G227" s="50">
        <v>14.285</v>
      </c>
      <c r="H227" s="51">
        <v>0</v>
      </c>
      <c r="I227" s="49">
        <v>15.900011204481793</v>
      </c>
      <c r="J227" s="49">
        <v>7.1999999999999995E-2</v>
      </c>
      <c r="K227" s="52" t="s">
        <v>633</v>
      </c>
      <c r="L227" s="52">
        <v>1.9</v>
      </c>
      <c r="M227" s="52">
        <v>227</v>
      </c>
      <c r="N227" s="52">
        <v>0.39</v>
      </c>
      <c r="O227" s="52"/>
      <c r="P227" s="119" t="s">
        <v>862</v>
      </c>
      <c r="Q227" s="52"/>
      <c r="R227" s="52"/>
      <c r="S227" s="52">
        <v>0</v>
      </c>
      <c r="T227" s="214" t="s">
        <v>633</v>
      </c>
      <c r="U227" s="171" t="s">
        <v>920</v>
      </c>
      <c r="X227" s="48" t="s">
        <v>353</v>
      </c>
    </row>
    <row r="228" spans="1:24" ht="15" x14ac:dyDescent="0.25">
      <c r="A228" s="48" t="s">
        <v>354</v>
      </c>
      <c r="B228" s="48" t="s">
        <v>355</v>
      </c>
      <c r="C228" s="49">
        <v>0.36348409090909084</v>
      </c>
      <c r="D228" s="49">
        <v>93.034645659090884</v>
      </c>
      <c r="E228" s="118">
        <v>0.20042265880173549</v>
      </c>
      <c r="F228" s="49">
        <v>16.699946924590904</v>
      </c>
      <c r="G228" s="50">
        <v>176</v>
      </c>
      <c r="H228" s="51">
        <v>0</v>
      </c>
      <c r="I228" s="49">
        <v>205</v>
      </c>
      <c r="J228" s="49">
        <v>3.93</v>
      </c>
      <c r="K228" s="52" t="s">
        <v>633</v>
      </c>
      <c r="L228" s="52">
        <v>1.9</v>
      </c>
      <c r="M228" s="52">
        <v>227</v>
      </c>
      <c r="N228" s="52">
        <v>0.39</v>
      </c>
      <c r="O228" s="52"/>
      <c r="P228" s="119">
        <v>0</v>
      </c>
      <c r="Q228" s="52"/>
      <c r="R228" s="52"/>
      <c r="S228" s="52">
        <v>0</v>
      </c>
      <c r="T228" s="214" t="s">
        <v>633</v>
      </c>
      <c r="U228" s="171" t="s">
        <v>920</v>
      </c>
      <c r="X228" s="48" t="s">
        <v>355</v>
      </c>
    </row>
    <row r="229" spans="1:24" ht="15" x14ac:dyDescent="0.25">
      <c r="A229" s="48" t="s">
        <v>58</v>
      </c>
      <c r="B229" s="195"/>
      <c r="C229" s="49">
        <v>4.4357142857142859E-2</v>
      </c>
      <c r="D229" s="49">
        <v>7.2565371428571437</v>
      </c>
      <c r="E229" s="118">
        <v>0.68756097560975615</v>
      </c>
      <c r="F229" s="49">
        <v>0.30473639999999996</v>
      </c>
      <c r="G229" s="50">
        <v>35</v>
      </c>
      <c r="H229" s="51">
        <v>0</v>
      </c>
      <c r="I229" s="49">
        <v>1.0249999999999999</v>
      </c>
      <c r="J229" s="49">
        <v>0.52500000000000002</v>
      </c>
      <c r="K229" s="52" t="s">
        <v>633</v>
      </c>
      <c r="L229" s="52">
        <v>1.9</v>
      </c>
      <c r="M229" s="52">
        <v>227</v>
      </c>
      <c r="N229" s="52">
        <v>0.39</v>
      </c>
      <c r="O229" s="52"/>
      <c r="P229" s="119">
        <v>0</v>
      </c>
      <c r="Q229" s="52"/>
      <c r="R229" s="52"/>
      <c r="S229" s="52">
        <v>0</v>
      </c>
      <c r="T229" s="214" t="s">
        <v>633</v>
      </c>
      <c r="U229" s="171" t="s">
        <v>920</v>
      </c>
      <c r="X229" t="s">
        <v>356</v>
      </c>
    </row>
    <row r="230" spans="1:24" ht="15" x14ac:dyDescent="0.25">
      <c r="A230" s="48" t="s">
        <v>86</v>
      </c>
      <c r="B230" s="48"/>
      <c r="C230" s="49" t="e">
        <v>#VALUE!</v>
      </c>
      <c r="D230" s="49" t="e">
        <v>#VALUE!</v>
      </c>
      <c r="E230" s="118">
        <v>5.3988549618320607E-2</v>
      </c>
      <c r="F230" s="49" t="e">
        <v>#VALUE!</v>
      </c>
      <c r="G230" s="50" t="s">
        <v>633</v>
      </c>
      <c r="H230" s="51">
        <v>0</v>
      </c>
      <c r="I230" s="49">
        <v>0.52400000000000002</v>
      </c>
      <c r="J230" s="49">
        <v>1.0999999999999999E-2</v>
      </c>
      <c r="K230" s="52" t="s">
        <v>801</v>
      </c>
      <c r="L230" s="52">
        <v>1.9</v>
      </c>
      <c r="M230" s="52">
        <v>227</v>
      </c>
      <c r="N230" s="52">
        <v>0.39</v>
      </c>
      <c r="O230" s="52"/>
      <c r="P230" s="119">
        <v>0</v>
      </c>
      <c r="Q230" s="52"/>
      <c r="R230" s="52"/>
      <c r="S230" s="52">
        <v>0</v>
      </c>
      <c r="T230" s="214" t="s">
        <v>633</v>
      </c>
      <c r="U230" s="171" t="s">
        <v>920</v>
      </c>
      <c r="X230" s="48" t="s">
        <v>640</v>
      </c>
    </row>
    <row r="231" spans="1:24" ht="15" x14ac:dyDescent="0.25">
      <c r="A231" s="48" t="s">
        <v>92</v>
      </c>
      <c r="B231" s="48"/>
      <c r="C231" s="49">
        <v>0.20212068965517244</v>
      </c>
      <c r="D231" s="49">
        <v>74.981785517241377</v>
      </c>
      <c r="E231" s="118">
        <v>7.3983849259757734E-2</v>
      </c>
      <c r="F231" s="49">
        <v>15.324334485517241</v>
      </c>
      <c r="G231" s="50">
        <v>116</v>
      </c>
      <c r="H231" s="51">
        <v>0</v>
      </c>
      <c r="I231" s="49">
        <v>148.6</v>
      </c>
      <c r="J231" s="49">
        <v>4.5999999999999996</v>
      </c>
      <c r="K231" s="52" t="s">
        <v>633</v>
      </c>
      <c r="L231" s="52">
        <v>1.9</v>
      </c>
      <c r="M231" s="52">
        <v>227</v>
      </c>
      <c r="N231" s="52">
        <v>0.39</v>
      </c>
      <c r="O231" s="52"/>
      <c r="P231" s="119">
        <v>0</v>
      </c>
      <c r="Q231" s="52"/>
      <c r="R231" s="52"/>
      <c r="S231" s="52">
        <v>0</v>
      </c>
      <c r="T231" s="214" t="s">
        <v>633</v>
      </c>
      <c r="U231" s="171" t="s">
        <v>920</v>
      </c>
      <c r="X231">
        <f>B231</f>
        <v>0</v>
      </c>
    </row>
    <row r="232" spans="1:24" ht="15" x14ac:dyDescent="0.25">
      <c r="A232" s="48" t="s">
        <v>199</v>
      </c>
      <c r="C232" s="49" t="e">
        <v>#VALUE!</v>
      </c>
      <c r="D232" s="49" t="e">
        <v>#VALUE!</v>
      </c>
      <c r="E232" s="118">
        <v>4.206098843322818E-3</v>
      </c>
      <c r="F232" s="49" t="e">
        <v>#VALUE!</v>
      </c>
      <c r="G232" s="50" t="s">
        <v>633</v>
      </c>
      <c r="H232" s="51">
        <v>0</v>
      </c>
      <c r="I232" s="49">
        <v>9.51</v>
      </c>
      <c r="J232" s="49">
        <v>0</v>
      </c>
      <c r="K232" s="52" t="s">
        <v>633</v>
      </c>
      <c r="L232" s="52">
        <v>1.9</v>
      </c>
      <c r="M232" s="52">
        <v>227</v>
      </c>
      <c r="N232" s="52">
        <v>0.39</v>
      </c>
      <c r="O232" s="52"/>
      <c r="P232" s="119">
        <v>0</v>
      </c>
      <c r="Q232" s="52"/>
      <c r="R232" s="52"/>
      <c r="S232" s="52">
        <v>0</v>
      </c>
      <c r="T232" s="214" t="s">
        <v>633</v>
      </c>
      <c r="U232" s="171" t="s">
        <v>920</v>
      </c>
      <c r="X232" s="48" t="s">
        <v>358</v>
      </c>
    </row>
    <row r="233" spans="1:24" ht="15" x14ac:dyDescent="0.25">
      <c r="A233" s="48" t="s">
        <v>67</v>
      </c>
      <c r="B233" s="48" t="s">
        <v>359</v>
      </c>
      <c r="C233" s="49">
        <v>0.15707120291406024</v>
      </c>
      <c r="D233" s="49">
        <v>28.892027715951833</v>
      </c>
      <c r="E233" s="118">
        <v>4.6807612509695201E-2</v>
      </c>
      <c r="F233" s="49">
        <v>15.981734809721786</v>
      </c>
      <c r="G233" s="50">
        <v>165.1</v>
      </c>
      <c r="H233" s="51">
        <v>21.125</v>
      </c>
      <c r="I233" s="49">
        <v>180.1762480035305</v>
      </c>
      <c r="J233" s="49">
        <v>7.758</v>
      </c>
      <c r="K233" s="52" t="s">
        <v>633</v>
      </c>
      <c r="L233" s="52">
        <v>1.9</v>
      </c>
      <c r="M233" s="52">
        <v>227</v>
      </c>
      <c r="N233" s="52">
        <v>0.39</v>
      </c>
      <c r="O233" s="52"/>
      <c r="P233" s="119">
        <v>0</v>
      </c>
      <c r="Q233" s="52"/>
      <c r="R233" s="52"/>
      <c r="S233" s="52">
        <v>0</v>
      </c>
      <c r="T233" s="214">
        <v>0.70120059090547859</v>
      </c>
      <c r="U233" s="52" t="s">
        <v>919</v>
      </c>
      <c r="X233" s="48" t="s">
        <v>359</v>
      </c>
    </row>
    <row r="234" spans="1:24" ht="15" x14ac:dyDescent="0.25">
      <c r="A234" s="48" t="s">
        <v>360</v>
      </c>
      <c r="B234" s="195"/>
      <c r="C234" s="49" t="e">
        <v>#VALUE!</v>
      </c>
      <c r="D234" s="49" t="e">
        <v>#VALUE!</v>
      </c>
      <c r="E234" s="118">
        <v>6.0148202648728196E-3</v>
      </c>
      <c r="F234" s="49" t="e">
        <v>#VALUE!</v>
      </c>
      <c r="G234" s="50" t="s">
        <v>633</v>
      </c>
      <c r="H234" s="51">
        <v>0</v>
      </c>
      <c r="I234" s="49">
        <v>19.027999999999999</v>
      </c>
      <c r="J234" s="49">
        <v>0.255</v>
      </c>
      <c r="K234" s="52" t="s">
        <v>633</v>
      </c>
      <c r="L234" s="52">
        <v>1.9</v>
      </c>
      <c r="M234" s="52">
        <v>227</v>
      </c>
      <c r="N234" s="52">
        <v>0.39</v>
      </c>
      <c r="O234" s="52"/>
      <c r="P234" s="119">
        <v>0</v>
      </c>
      <c r="Q234" s="52"/>
      <c r="R234" s="52"/>
      <c r="S234" s="52">
        <v>0</v>
      </c>
      <c r="T234" s="214" t="s">
        <v>633</v>
      </c>
      <c r="U234" s="171" t="s">
        <v>920</v>
      </c>
      <c r="X234" s="48" t="s">
        <v>361</v>
      </c>
    </row>
    <row r="235" spans="1:24" ht="15" x14ac:dyDescent="0.25">
      <c r="A235" s="48" t="s">
        <v>362</v>
      </c>
      <c r="B235" s="48" t="s">
        <v>363</v>
      </c>
      <c r="C235" s="49">
        <v>0.1224116424116425</v>
      </c>
      <c r="D235" s="49">
        <v>10.318824116424116</v>
      </c>
      <c r="E235" s="118">
        <v>2.9830508474576272E-3</v>
      </c>
      <c r="F235" s="49">
        <v>16.773953044490643</v>
      </c>
      <c r="G235" s="50">
        <v>7.2149999999999999</v>
      </c>
      <c r="H235" s="51">
        <v>0</v>
      </c>
      <c r="I235" s="49">
        <v>8.85</v>
      </c>
      <c r="J235" s="49">
        <v>0.11</v>
      </c>
      <c r="K235" s="52" t="s">
        <v>887</v>
      </c>
      <c r="L235" s="52">
        <v>1.62</v>
      </c>
      <c r="M235" s="52">
        <v>141</v>
      </c>
      <c r="N235" s="52">
        <v>0.24</v>
      </c>
      <c r="O235" s="52"/>
      <c r="P235" s="119" t="s">
        <v>886</v>
      </c>
      <c r="Q235" s="52"/>
      <c r="R235" s="52"/>
      <c r="S235" s="52" t="s">
        <v>887</v>
      </c>
      <c r="T235" s="214" t="s">
        <v>633</v>
      </c>
      <c r="U235" s="171" t="s">
        <v>920</v>
      </c>
      <c r="X235" s="48" t="s">
        <v>363</v>
      </c>
    </row>
    <row r="236" spans="1:24" ht="15" x14ac:dyDescent="0.25">
      <c r="A236" s="48" t="s">
        <v>364</v>
      </c>
      <c r="B236" s="48" t="s">
        <v>365</v>
      </c>
      <c r="C236" s="49">
        <v>0.19260065288356915</v>
      </c>
      <c r="D236" s="49">
        <v>41.192947769314486</v>
      </c>
      <c r="E236" s="118">
        <v>7.1935483870967737E-2</v>
      </c>
      <c r="F236" s="49">
        <v>21.296300454842221</v>
      </c>
      <c r="G236" s="50">
        <v>36.76</v>
      </c>
      <c r="H236" s="51">
        <v>0</v>
      </c>
      <c r="I236" s="49">
        <v>49.6</v>
      </c>
      <c r="J236" s="49">
        <v>1.2</v>
      </c>
      <c r="K236" s="52" t="s">
        <v>633</v>
      </c>
      <c r="L236" s="52">
        <v>1.9</v>
      </c>
      <c r="M236" s="52">
        <v>227</v>
      </c>
      <c r="N236" s="52">
        <v>0.39</v>
      </c>
      <c r="O236" s="52"/>
      <c r="P236" s="119">
        <v>0</v>
      </c>
      <c r="Q236" s="52"/>
      <c r="R236" s="52"/>
      <c r="S236" s="52">
        <v>0</v>
      </c>
      <c r="T236" s="214" t="s">
        <v>633</v>
      </c>
      <c r="U236" s="171" t="s">
        <v>920</v>
      </c>
      <c r="X236" s="48" t="s">
        <v>365</v>
      </c>
    </row>
    <row r="237" spans="1:24" ht="15" x14ac:dyDescent="0.25">
      <c r="A237" s="48" t="s">
        <v>366</v>
      </c>
      <c r="B237" s="196"/>
      <c r="C237" s="49">
        <v>0.63735165520318826</v>
      </c>
      <c r="D237" s="49">
        <v>213.91450416936652</v>
      </c>
      <c r="E237" s="118">
        <v>5.4751378923327876E-2</v>
      </c>
      <c r="F237" s="49">
        <v>25.377545003344277</v>
      </c>
      <c r="G237" s="50">
        <v>296</v>
      </c>
      <c r="H237" s="51">
        <v>19.283999999999999</v>
      </c>
      <c r="I237" s="49">
        <v>324.55803578727313</v>
      </c>
      <c r="J237" s="49">
        <v>10.8</v>
      </c>
      <c r="K237" s="52" t="s">
        <v>802</v>
      </c>
      <c r="L237" s="52">
        <v>1.9</v>
      </c>
      <c r="M237" s="52">
        <v>13.5</v>
      </c>
      <c r="N237" s="52">
        <v>0.39</v>
      </c>
      <c r="O237" s="52"/>
      <c r="P237" s="119">
        <v>0</v>
      </c>
      <c r="Q237" s="52"/>
      <c r="R237" s="52"/>
      <c r="S237" s="52">
        <v>0</v>
      </c>
      <c r="T237" s="214">
        <v>0.57664549540527765</v>
      </c>
      <c r="U237" s="52" t="s">
        <v>919</v>
      </c>
      <c r="X237" s="48" t="s">
        <v>367</v>
      </c>
    </row>
    <row r="238" spans="1:24" ht="15" x14ac:dyDescent="0.25">
      <c r="A238" s="48" t="s">
        <v>73</v>
      </c>
      <c r="B238" s="48" t="s">
        <v>368</v>
      </c>
      <c r="C238" s="49">
        <v>0.16134295996602369</v>
      </c>
      <c r="D238" s="49">
        <v>34.63086751458524</v>
      </c>
      <c r="E238" s="118">
        <v>7.2490118577075102E-2</v>
      </c>
      <c r="F238" s="49">
        <v>17.864959949929588</v>
      </c>
      <c r="G238" s="50">
        <v>44.737000000000002</v>
      </c>
      <c r="H238" s="51">
        <v>0</v>
      </c>
      <c r="I238" s="49">
        <v>50.6</v>
      </c>
      <c r="J238" s="49">
        <v>1.2</v>
      </c>
      <c r="K238" s="52" t="s">
        <v>633</v>
      </c>
      <c r="L238" s="52">
        <v>1.9</v>
      </c>
      <c r="M238" s="52">
        <v>227</v>
      </c>
      <c r="N238" s="52">
        <v>0.39</v>
      </c>
      <c r="O238" s="52"/>
      <c r="P238" s="119">
        <v>0</v>
      </c>
      <c r="Q238" s="52"/>
      <c r="R238" s="52"/>
      <c r="S238" s="52">
        <v>0</v>
      </c>
      <c r="T238" s="214" t="s">
        <v>633</v>
      </c>
      <c r="U238" s="171" t="s">
        <v>920</v>
      </c>
    </row>
    <row r="239" spans="1:24" ht="15" x14ac:dyDescent="0.25">
      <c r="A239" s="48" t="s">
        <v>73</v>
      </c>
      <c r="B239" s="48" t="s">
        <v>369</v>
      </c>
      <c r="C239" s="49">
        <v>5.7114476075105988E-2</v>
      </c>
      <c r="D239" s="49">
        <v>9.6116386190187768</v>
      </c>
      <c r="E239" s="118">
        <v>1.9329566983563463E-2</v>
      </c>
      <c r="F239" s="49">
        <v>0.43412478061780729</v>
      </c>
      <c r="G239" s="50">
        <v>41.274999999999999</v>
      </c>
      <c r="H239" s="51">
        <v>0</v>
      </c>
      <c r="I239" s="49">
        <v>58.589000000000006</v>
      </c>
      <c r="J239" s="49">
        <v>0.75</v>
      </c>
      <c r="K239" s="52" t="s">
        <v>633</v>
      </c>
      <c r="L239" s="52">
        <v>1.9</v>
      </c>
      <c r="M239" s="52">
        <v>227</v>
      </c>
      <c r="N239" s="52">
        <v>0.39</v>
      </c>
      <c r="O239" s="52"/>
      <c r="P239" s="119">
        <v>0</v>
      </c>
      <c r="Q239" s="52"/>
      <c r="R239" s="52"/>
      <c r="S239" s="52">
        <v>0</v>
      </c>
      <c r="T239" s="214" t="s">
        <v>633</v>
      </c>
      <c r="U239" s="171" t="s">
        <v>920</v>
      </c>
    </row>
    <row r="240" spans="1:24" ht="15" x14ac:dyDescent="0.25">
      <c r="A240" s="48" t="s">
        <v>92</v>
      </c>
      <c r="B240" s="48"/>
      <c r="C240" s="49">
        <v>0.23109374999999999</v>
      </c>
      <c r="D240" s="49">
        <v>43.340788750000002</v>
      </c>
      <c r="E240" s="118">
        <v>7.9318181818181802E-2</v>
      </c>
      <c r="F240" s="49">
        <v>18.45900018</v>
      </c>
      <c r="G240" s="50">
        <v>32</v>
      </c>
      <c r="H240" s="51">
        <v>0</v>
      </c>
      <c r="I240" s="49">
        <v>39.6</v>
      </c>
      <c r="J240" s="49">
        <v>1.9</v>
      </c>
      <c r="K240" s="52" t="s">
        <v>633</v>
      </c>
      <c r="L240" s="52">
        <v>1.9</v>
      </c>
      <c r="M240" s="52">
        <v>227</v>
      </c>
      <c r="N240" s="52">
        <v>0.39</v>
      </c>
      <c r="O240" s="52"/>
      <c r="P240" s="119">
        <v>0</v>
      </c>
      <c r="Q240" s="52"/>
      <c r="R240" s="52"/>
      <c r="S240" s="52">
        <v>0</v>
      </c>
      <c r="T240" s="214" t="s">
        <v>633</v>
      </c>
      <c r="U240" s="171" t="s">
        <v>920</v>
      </c>
      <c r="X240">
        <f>B240</f>
        <v>0</v>
      </c>
    </row>
    <row r="241" spans="1:24" ht="15" x14ac:dyDescent="0.25">
      <c r="A241" s="48" t="s">
        <v>371</v>
      </c>
      <c r="B241" s="48" t="s">
        <v>372</v>
      </c>
      <c r="C241" s="49">
        <v>9.8001822600243052E-2</v>
      </c>
      <c r="D241" s="49">
        <v>22.098437424058329</v>
      </c>
      <c r="E241" s="118">
        <v>3.4783793529682978E-2</v>
      </c>
      <c r="F241" s="49">
        <v>17.806524051032806</v>
      </c>
      <c r="G241" s="50">
        <v>19.751999999999999</v>
      </c>
      <c r="H241" s="51">
        <v>0</v>
      </c>
      <c r="I241" s="49">
        <v>22.296279999999999</v>
      </c>
      <c r="J241" s="49">
        <v>0.29627999999999999</v>
      </c>
      <c r="K241" s="52" t="s">
        <v>633</v>
      </c>
      <c r="L241" s="52">
        <v>1.9</v>
      </c>
      <c r="M241" s="52">
        <v>227</v>
      </c>
      <c r="N241" s="52">
        <v>0.39</v>
      </c>
      <c r="O241" s="52"/>
      <c r="P241" s="119">
        <v>0</v>
      </c>
      <c r="Q241" s="52"/>
      <c r="R241" s="52"/>
      <c r="S241" s="52">
        <v>0</v>
      </c>
      <c r="T241" s="214" t="s">
        <v>633</v>
      </c>
      <c r="U241" s="171" t="s">
        <v>920</v>
      </c>
    </row>
    <row r="242" spans="1:24" ht="15" x14ac:dyDescent="0.25">
      <c r="A242" s="48" t="s">
        <v>92</v>
      </c>
      <c r="B242" s="48"/>
      <c r="C242" s="49">
        <v>0.15261538461538465</v>
      </c>
      <c r="D242" s="49">
        <v>31.77607076923077</v>
      </c>
      <c r="E242" s="118">
        <v>5.3499999999999999E-2</v>
      </c>
      <c r="F242" s="49">
        <v>19.28275438153846</v>
      </c>
      <c r="G242" s="50">
        <v>13</v>
      </c>
      <c r="H242" s="51">
        <v>0</v>
      </c>
      <c r="I242" s="49">
        <v>16</v>
      </c>
      <c r="J242" s="49">
        <v>0.4</v>
      </c>
      <c r="K242" s="52" t="s">
        <v>633</v>
      </c>
      <c r="L242" s="52">
        <v>1.9</v>
      </c>
      <c r="M242" s="52">
        <v>227</v>
      </c>
      <c r="N242" s="52">
        <v>0.39</v>
      </c>
      <c r="O242" s="52"/>
      <c r="P242" s="119">
        <v>0</v>
      </c>
      <c r="Q242" s="52"/>
      <c r="R242" s="52"/>
      <c r="S242" s="52">
        <v>0</v>
      </c>
      <c r="T242" s="214" t="s">
        <v>633</v>
      </c>
      <c r="U242" s="171" t="s">
        <v>920</v>
      </c>
      <c r="X242">
        <f>B242</f>
        <v>0</v>
      </c>
    </row>
    <row r="243" spans="1:24" ht="15" x14ac:dyDescent="0.25">
      <c r="A243" s="48" t="s">
        <v>71</v>
      </c>
      <c r="B243" s="48" t="s">
        <v>374</v>
      </c>
      <c r="C243" s="49">
        <v>0.15235008103727724</v>
      </c>
      <c r="D243" s="49">
        <v>14.88424635332253</v>
      </c>
      <c r="E243" s="118">
        <v>3.232558139534885E-2</v>
      </c>
      <c r="F243" s="49">
        <v>12.213848217179901</v>
      </c>
      <c r="G243" s="50">
        <v>4.9359999999999999</v>
      </c>
      <c r="H243" s="51">
        <v>0</v>
      </c>
      <c r="I243" s="49">
        <v>4.3</v>
      </c>
      <c r="J243" s="49">
        <v>0.1</v>
      </c>
      <c r="K243" s="52" t="s">
        <v>633</v>
      </c>
      <c r="L243" s="52">
        <v>1.9</v>
      </c>
      <c r="M243" s="52">
        <v>227</v>
      </c>
      <c r="N243" s="52">
        <v>0.39</v>
      </c>
      <c r="O243" s="52"/>
      <c r="P243" s="119">
        <v>0</v>
      </c>
      <c r="Q243" s="52"/>
      <c r="R243" s="52"/>
      <c r="S243" s="52">
        <v>0</v>
      </c>
      <c r="T243" s="214" t="s">
        <v>633</v>
      </c>
      <c r="U243" s="171" t="s">
        <v>920</v>
      </c>
    </row>
    <row r="244" spans="1:24" ht="15" x14ac:dyDescent="0.25">
      <c r="A244" s="48" t="s">
        <v>218</v>
      </c>
      <c r="B244" s="48" t="s">
        <v>375</v>
      </c>
      <c r="C244" s="49">
        <v>0.28420977917981083</v>
      </c>
      <c r="D244" s="49">
        <v>28.225683911671922</v>
      </c>
      <c r="E244" s="118">
        <v>3.952596728297663E-2</v>
      </c>
      <c r="F244" s="49">
        <v>15.594327255520506</v>
      </c>
      <c r="G244" s="50">
        <v>6.34</v>
      </c>
      <c r="H244" s="51">
        <v>0</v>
      </c>
      <c r="I244" s="49">
        <v>7.4151000000000007</v>
      </c>
      <c r="J244" s="49">
        <v>0.49509999999999998</v>
      </c>
      <c r="K244" s="52" t="s">
        <v>633</v>
      </c>
      <c r="L244" s="52">
        <v>1.9</v>
      </c>
      <c r="M244" s="52">
        <v>227</v>
      </c>
      <c r="N244" s="52">
        <v>0.39</v>
      </c>
      <c r="O244" s="52"/>
      <c r="P244" s="119">
        <v>0</v>
      </c>
      <c r="Q244" s="52"/>
      <c r="R244" s="52"/>
      <c r="S244" s="52">
        <v>0</v>
      </c>
      <c r="T244" s="214" t="s">
        <v>633</v>
      </c>
      <c r="U244" s="171" t="s">
        <v>920</v>
      </c>
    </row>
    <row r="245" spans="1:24" ht="15" x14ac:dyDescent="0.25">
      <c r="A245" s="48" t="s">
        <v>376</v>
      </c>
      <c r="B245" s="48" t="s">
        <v>377</v>
      </c>
      <c r="C245" s="49">
        <v>0.57151043841336124</v>
      </c>
      <c r="D245" s="49">
        <v>150.43480025052193</v>
      </c>
      <c r="E245" s="118">
        <v>0.22381532754851957</v>
      </c>
      <c r="F245" s="49">
        <v>17.766121393277658</v>
      </c>
      <c r="G245" s="50">
        <v>958</v>
      </c>
      <c r="H245" s="51">
        <v>321.3</v>
      </c>
      <c r="I245" s="49">
        <v>1509.7</v>
      </c>
      <c r="J245" s="49">
        <v>84.6</v>
      </c>
      <c r="K245" s="52" t="s">
        <v>633</v>
      </c>
      <c r="L245" s="52">
        <v>1.9</v>
      </c>
      <c r="M245" s="52">
        <v>227</v>
      </c>
      <c r="N245" s="52">
        <v>0.39</v>
      </c>
      <c r="O245" s="52"/>
      <c r="P245" s="119">
        <v>0</v>
      </c>
      <c r="Q245" s="52"/>
      <c r="R245" s="52"/>
      <c r="S245" s="52">
        <v>0</v>
      </c>
      <c r="T245" s="214">
        <v>1</v>
      </c>
      <c r="U245" s="52" t="s">
        <v>919</v>
      </c>
    </row>
    <row r="246" spans="1:24" ht="15" x14ac:dyDescent="0.25">
      <c r="A246" s="48" t="s">
        <v>76</v>
      </c>
      <c r="B246" s="48"/>
      <c r="C246" s="49" t="e">
        <v>#VALUE!</v>
      </c>
      <c r="D246" s="49" t="e">
        <v>#VALUE!</v>
      </c>
      <c r="E246" s="118">
        <v>3.2369656535705463E-2</v>
      </c>
      <c r="F246" s="49" t="e">
        <v>#VALUE!</v>
      </c>
      <c r="G246" s="50" t="s">
        <v>633</v>
      </c>
      <c r="H246" s="51">
        <v>0</v>
      </c>
      <c r="I246" s="49">
        <v>4.0469999999999997</v>
      </c>
      <c r="J246" s="49">
        <v>0</v>
      </c>
      <c r="K246" s="52" t="s">
        <v>633</v>
      </c>
      <c r="L246" s="52">
        <v>1.9</v>
      </c>
      <c r="M246" s="52">
        <v>227</v>
      </c>
      <c r="N246" s="52">
        <v>0.39</v>
      </c>
      <c r="O246" s="52"/>
      <c r="P246" s="119">
        <v>0</v>
      </c>
      <c r="Q246" s="52"/>
      <c r="R246" s="52"/>
      <c r="S246" s="52">
        <v>0</v>
      </c>
      <c r="T246" s="214" t="s">
        <v>633</v>
      </c>
      <c r="U246" s="171" t="s">
        <v>920</v>
      </c>
      <c r="X246" s="48" t="s">
        <v>392</v>
      </c>
    </row>
    <row r="247" spans="1:24" ht="15" x14ac:dyDescent="0.25">
      <c r="A247" s="48" t="s">
        <v>193</v>
      </c>
      <c r="B247" s="48" t="s">
        <v>379</v>
      </c>
      <c r="C247" s="49">
        <v>8.3386896776069988E-2</v>
      </c>
      <c r="D247" s="49">
        <v>15.089646498385534</v>
      </c>
      <c r="E247" s="118">
        <v>1.2730272996044168E-2</v>
      </c>
      <c r="F247" s="49">
        <v>14.694224461396699</v>
      </c>
      <c r="G247" s="50">
        <v>111.179</v>
      </c>
      <c r="H247" s="51">
        <v>21.292999999999999</v>
      </c>
      <c r="I247" s="49">
        <v>106.40305988888947</v>
      </c>
      <c r="J247" s="49">
        <v>3.1859999999999999</v>
      </c>
      <c r="K247" s="52" t="s">
        <v>633</v>
      </c>
      <c r="L247" s="52">
        <v>1.9</v>
      </c>
      <c r="M247" s="52">
        <v>227</v>
      </c>
      <c r="N247" s="52">
        <v>0.39</v>
      </c>
      <c r="O247" s="52"/>
      <c r="P247" s="119" t="s">
        <v>856</v>
      </c>
      <c r="Q247" s="52"/>
      <c r="R247" s="52"/>
      <c r="S247" s="52">
        <v>0</v>
      </c>
      <c r="T247" s="214">
        <v>0.6579723971917546</v>
      </c>
      <c r="U247" s="52" t="s">
        <v>919</v>
      </c>
    </row>
    <row r="248" spans="1:24" ht="15" x14ac:dyDescent="0.25">
      <c r="A248" s="48" t="s">
        <v>89</v>
      </c>
      <c r="B248" s="48" t="s">
        <v>380</v>
      </c>
      <c r="C248" s="49">
        <v>0.39508008641883341</v>
      </c>
      <c r="D248" s="49">
        <v>76.228272249124643</v>
      </c>
      <c r="E248" s="118">
        <v>0.13274718475436209</v>
      </c>
      <c r="F248" s="49">
        <v>21.037370865052516</v>
      </c>
      <c r="G248" s="50">
        <v>13.423</v>
      </c>
      <c r="H248" s="51">
        <v>0</v>
      </c>
      <c r="I248" s="49">
        <v>24.242999999999999</v>
      </c>
      <c r="J248" s="49">
        <v>0.42100000000000004</v>
      </c>
      <c r="K248" s="52" t="s">
        <v>633</v>
      </c>
      <c r="L248" s="52">
        <v>1.9</v>
      </c>
      <c r="M248" s="52">
        <v>227</v>
      </c>
      <c r="N248" s="52">
        <v>0.39</v>
      </c>
      <c r="O248" s="52"/>
      <c r="P248" s="119" t="s">
        <v>838</v>
      </c>
      <c r="Q248" s="52"/>
      <c r="R248" s="52"/>
      <c r="S248" s="52">
        <v>0</v>
      </c>
      <c r="T248" s="214" t="s">
        <v>633</v>
      </c>
      <c r="U248" s="171" t="s">
        <v>920</v>
      </c>
    </row>
    <row r="249" spans="1:24" ht="15" x14ac:dyDescent="0.25">
      <c r="A249" s="48" t="s">
        <v>381</v>
      </c>
      <c r="C249" s="49">
        <v>2.8499999999999994E-2</v>
      </c>
      <c r="D249" s="49">
        <v>3.4049999999999998</v>
      </c>
      <c r="E249" s="118">
        <v>0.39</v>
      </c>
      <c r="F249" s="49">
        <v>0</v>
      </c>
      <c r="G249" s="50">
        <v>88</v>
      </c>
      <c r="H249" s="51">
        <v>0</v>
      </c>
      <c r="I249" s="49">
        <v>1.32</v>
      </c>
      <c r="J249" s="49">
        <v>1.32</v>
      </c>
      <c r="K249" s="52" t="s">
        <v>633</v>
      </c>
      <c r="L249" s="52">
        <v>1.9</v>
      </c>
      <c r="M249" s="52">
        <v>227</v>
      </c>
      <c r="N249" s="52">
        <v>0.39</v>
      </c>
      <c r="O249" s="52"/>
      <c r="P249" s="119" t="s">
        <v>878</v>
      </c>
      <c r="Q249" s="52"/>
      <c r="R249" s="52"/>
      <c r="S249" s="52">
        <v>0</v>
      </c>
      <c r="T249" s="214" t="s">
        <v>633</v>
      </c>
      <c r="U249" s="171" t="s">
        <v>920</v>
      </c>
      <c r="X249" s="48" t="s">
        <v>382</v>
      </c>
    </row>
    <row r="250" spans="1:24" ht="15" x14ac:dyDescent="0.25">
      <c r="A250" s="48" t="s">
        <v>261</v>
      </c>
      <c r="B250" s="48" t="s">
        <v>383</v>
      </c>
      <c r="C250" s="49">
        <v>0.11947325594445964</v>
      </c>
      <c r="D250" s="49">
        <v>19.372132900319073</v>
      </c>
      <c r="E250" s="118">
        <v>3.339863225536651E-2</v>
      </c>
      <c r="F250" s="49">
        <v>17.220156921251903</v>
      </c>
      <c r="G250" s="50">
        <v>132.69999999999999</v>
      </c>
      <c r="H250" s="51">
        <v>19.8</v>
      </c>
      <c r="I250" s="49">
        <v>148.35936879432623</v>
      </c>
      <c r="J250" s="49">
        <v>5.6559999999999997</v>
      </c>
      <c r="K250" s="52" t="s">
        <v>799</v>
      </c>
      <c r="L250" s="52">
        <v>1.1000000000000001</v>
      </c>
      <c r="M250" s="52">
        <v>0</v>
      </c>
      <c r="N250" s="52">
        <v>0</v>
      </c>
      <c r="O250" s="52"/>
      <c r="P250" s="119">
        <v>0</v>
      </c>
      <c r="Q250" s="52"/>
      <c r="R250" s="52"/>
      <c r="S250" s="52">
        <v>0</v>
      </c>
      <c r="T250" s="214">
        <v>0.75602836879432633</v>
      </c>
      <c r="U250" s="52" t="s">
        <v>919</v>
      </c>
    </row>
    <row r="251" spans="1:24" ht="15" x14ac:dyDescent="0.25">
      <c r="A251" s="48" t="s">
        <v>255</v>
      </c>
      <c r="B251" s="48" t="s">
        <v>384</v>
      </c>
      <c r="C251" s="49">
        <v>0.29361385459533601</v>
      </c>
      <c r="D251" s="49">
        <v>47.332760466392322</v>
      </c>
      <c r="E251" s="118">
        <v>0.10648187253887467</v>
      </c>
      <c r="F251" s="49">
        <v>17.279157050370369</v>
      </c>
      <c r="G251" s="50">
        <v>29.16</v>
      </c>
      <c r="H251" s="51">
        <v>0</v>
      </c>
      <c r="I251" s="49">
        <v>42.714199999999991</v>
      </c>
      <c r="J251" s="49">
        <v>1.5391999999999999</v>
      </c>
      <c r="K251" s="52" t="s">
        <v>798</v>
      </c>
      <c r="L251" s="52">
        <v>1.9</v>
      </c>
      <c r="M251" s="52">
        <v>1E-3</v>
      </c>
      <c r="N251" s="52">
        <v>0.39</v>
      </c>
      <c r="O251" s="52"/>
      <c r="P251" s="119" t="s">
        <v>863</v>
      </c>
      <c r="Q251" s="52"/>
      <c r="R251" s="52"/>
      <c r="S251" s="52">
        <v>0</v>
      </c>
      <c r="T251" s="214" t="s">
        <v>633</v>
      </c>
      <c r="U251" s="171" t="s">
        <v>920</v>
      </c>
    </row>
    <row r="252" spans="1:24" ht="15" x14ac:dyDescent="0.25">
      <c r="A252" s="48" t="s">
        <v>67</v>
      </c>
      <c r="B252" s="48" t="s">
        <v>385</v>
      </c>
      <c r="C252" s="49">
        <v>0.17691341410995404</v>
      </c>
      <c r="D252" s="49">
        <v>30.717230681017547</v>
      </c>
      <c r="E252" s="118">
        <v>5.1619658646043648E-2</v>
      </c>
      <c r="F252" s="49">
        <v>6.1704224667780245</v>
      </c>
      <c r="G252" s="50">
        <v>273.39999999999998</v>
      </c>
      <c r="H252" s="51">
        <v>137</v>
      </c>
      <c r="I252" s="49">
        <v>295.12500446000962</v>
      </c>
      <c r="J252" s="49">
        <v>12.9</v>
      </c>
      <c r="K252" s="52" t="s">
        <v>633</v>
      </c>
      <c r="L252" s="52">
        <v>1.9</v>
      </c>
      <c r="M252" s="52">
        <v>227</v>
      </c>
      <c r="N252" s="52">
        <v>0.39</v>
      </c>
      <c r="O252" s="52"/>
      <c r="P252" s="119">
        <v>0</v>
      </c>
      <c r="Q252" s="52"/>
      <c r="R252" s="52"/>
      <c r="S252" s="52">
        <v>0</v>
      </c>
      <c r="T252" s="214">
        <v>0.49888350380584395</v>
      </c>
      <c r="U252" s="52" t="s">
        <v>919</v>
      </c>
    </row>
    <row r="253" spans="1:24" ht="15" x14ac:dyDescent="0.25">
      <c r="A253" s="48" t="s">
        <v>386</v>
      </c>
      <c r="C253" s="49" t="e">
        <v>#DIV/0!</v>
      </c>
      <c r="D253" s="49" t="e">
        <v>#DIV/0!</v>
      </c>
      <c r="E253" s="118" t="e">
        <v>#DIV/0!</v>
      </c>
      <c r="F253" s="49" t="e">
        <v>#DIV/0!</v>
      </c>
      <c r="G253" s="50">
        <v>0</v>
      </c>
      <c r="H253" s="51">
        <v>0</v>
      </c>
      <c r="I253" s="49">
        <v>0</v>
      </c>
      <c r="J253" s="49">
        <v>0</v>
      </c>
      <c r="K253" s="52" t="s">
        <v>633</v>
      </c>
      <c r="L253" s="52">
        <v>1.9</v>
      </c>
      <c r="M253" s="52">
        <v>227</v>
      </c>
      <c r="N253" s="52">
        <v>0.39</v>
      </c>
      <c r="O253" s="52"/>
      <c r="P253" s="119">
        <v>0</v>
      </c>
      <c r="Q253" s="52"/>
      <c r="R253" s="52"/>
      <c r="S253" s="52">
        <v>0</v>
      </c>
      <c r="T253" s="214" t="s">
        <v>633</v>
      </c>
      <c r="U253" s="171" t="s">
        <v>920</v>
      </c>
      <c r="X253" s="48" t="s">
        <v>387</v>
      </c>
    </row>
    <row r="254" spans="1:24" ht="15" x14ac:dyDescent="0.25">
      <c r="A254" s="48" t="s">
        <v>771</v>
      </c>
      <c r="B254" s="48" t="s">
        <v>388</v>
      </c>
      <c r="C254" s="49">
        <v>0.1508530648918408</v>
      </c>
      <c r="D254" s="49">
        <v>42.334975197038915</v>
      </c>
      <c r="E254" s="118">
        <v>9.1106248565479803E-2</v>
      </c>
      <c r="F254" s="49">
        <v>5.9057692231570238</v>
      </c>
      <c r="G254" s="50">
        <v>222.95</v>
      </c>
      <c r="H254" s="51">
        <v>4.5</v>
      </c>
      <c r="I254" s="49">
        <v>213.8455846641296</v>
      </c>
      <c r="J254" s="49">
        <v>3.3442499999999997</v>
      </c>
      <c r="K254" s="52" t="s">
        <v>633</v>
      </c>
      <c r="L254" s="52">
        <v>1.9</v>
      </c>
      <c r="M254" s="52">
        <v>227</v>
      </c>
      <c r="N254" s="52">
        <v>0.39</v>
      </c>
      <c r="O254" s="52"/>
      <c r="P254" s="119">
        <v>0</v>
      </c>
      <c r="Q254" s="52"/>
      <c r="R254" s="52"/>
      <c r="S254" s="52">
        <v>0</v>
      </c>
      <c r="T254" s="214">
        <v>0.93890063200130203</v>
      </c>
      <c r="U254" s="52" t="s">
        <v>919</v>
      </c>
    </row>
    <row r="255" spans="1:24" ht="15" x14ac:dyDescent="0.25">
      <c r="A255" s="48" t="s">
        <v>60</v>
      </c>
      <c r="B255" s="48" t="s">
        <v>389</v>
      </c>
      <c r="C255" s="49">
        <v>0.18419896658317503</v>
      </c>
      <c r="D255" s="49">
        <v>37.056392356904595</v>
      </c>
      <c r="E255" s="118">
        <v>8.8920280323983344E-2</v>
      </c>
      <c r="F255" s="49">
        <v>15.243172829774414</v>
      </c>
      <c r="G255" s="50">
        <v>156.32499999999999</v>
      </c>
      <c r="H255" s="51">
        <v>35.619999999999997</v>
      </c>
      <c r="I255" s="49">
        <v>153.29011503716089</v>
      </c>
      <c r="J255" s="49">
        <v>6.54</v>
      </c>
      <c r="K255" s="52" t="s">
        <v>633</v>
      </c>
      <c r="L255" s="52">
        <v>1.9</v>
      </c>
      <c r="M255" s="52">
        <v>227</v>
      </c>
      <c r="N255" s="52">
        <v>0.39</v>
      </c>
      <c r="O255" s="52"/>
      <c r="P255" s="119" t="s">
        <v>833</v>
      </c>
      <c r="Q255" s="52"/>
      <c r="R255" s="52"/>
      <c r="S255" s="52">
        <v>0</v>
      </c>
      <c r="T255" s="214">
        <v>0.56961939952512752</v>
      </c>
      <c r="U255" s="52" t="s">
        <v>919</v>
      </c>
    </row>
    <row r="256" spans="1:24" ht="15" x14ac:dyDescent="0.25">
      <c r="A256" s="48" t="s">
        <v>771</v>
      </c>
      <c r="B256" s="48" t="s">
        <v>390</v>
      </c>
      <c r="C256" s="49">
        <v>0.3504594194663449</v>
      </c>
      <c r="D256" s="49">
        <v>60.16828659705947</v>
      </c>
      <c r="E256" s="118">
        <v>0.15815232643051724</v>
      </c>
      <c r="F256" s="49">
        <v>18.561127023226085</v>
      </c>
      <c r="G256" s="50">
        <v>2.1118499999999996</v>
      </c>
      <c r="H256" s="51">
        <v>0</v>
      </c>
      <c r="I256" s="49">
        <v>2.5946777500000002</v>
      </c>
      <c r="J256" s="49">
        <v>3.1677749999999991E-2</v>
      </c>
      <c r="K256" s="52" t="s">
        <v>633</v>
      </c>
      <c r="L256" s="52">
        <v>1.9</v>
      </c>
      <c r="M256" s="52">
        <v>227</v>
      </c>
      <c r="N256" s="52">
        <v>0.39</v>
      </c>
      <c r="O256" s="52"/>
      <c r="P256" s="119">
        <v>0</v>
      </c>
      <c r="Q256" s="52"/>
      <c r="R256" s="52"/>
      <c r="S256" s="52">
        <v>0</v>
      </c>
      <c r="T256" s="214" t="s">
        <v>633</v>
      </c>
      <c r="U256" s="171" t="s">
        <v>920</v>
      </c>
    </row>
    <row r="257" spans="1:24" ht="15" x14ac:dyDescent="0.25">
      <c r="A257" s="48" t="s">
        <v>92</v>
      </c>
      <c r="B257" s="48"/>
      <c r="C257" s="49">
        <v>0.25350000000000011</v>
      </c>
      <c r="D257" s="49">
        <v>37.017220000000002</v>
      </c>
      <c r="E257" s="118">
        <v>0.10074766355140187</v>
      </c>
      <c r="F257" s="49">
        <v>15.607954799999998</v>
      </c>
      <c r="G257" s="50">
        <v>2</v>
      </c>
      <c r="H257" s="51">
        <v>0</v>
      </c>
      <c r="I257" s="49">
        <v>2.14</v>
      </c>
      <c r="J257" s="49">
        <v>0.04</v>
      </c>
      <c r="K257" s="52" t="s">
        <v>633</v>
      </c>
      <c r="L257" s="52">
        <v>1.9</v>
      </c>
      <c r="M257" s="52">
        <v>227</v>
      </c>
      <c r="N257" s="52">
        <v>0.39</v>
      </c>
      <c r="O257" s="52"/>
      <c r="P257" s="119">
        <v>0</v>
      </c>
      <c r="Q257" s="52"/>
      <c r="R257" s="52"/>
      <c r="S257" s="52">
        <v>0</v>
      </c>
      <c r="T257" s="214" t="s">
        <v>633</v>
      </c>
      <c r="U257" s="171" t="s">
        <v>920</v>
      </c>
      <c r="X257">
        <f>B257</f>
        <v>0</v>
      </c>
    </row>
    <row r="258" spans="1:24" ht="15" x14ac:dyDescent="0.25">
      <c r="A258" s="48" t="s">
        <v>76</v>
      </c>
      <c r="C258" s="49">
        <v>0.11316960000000004</v>
      </c>
      <c r="D258" s="49">
        <v>23.541872144000003</v>
      </c>
      <c r="E258" s="118">
        <v>3.1221794871794877E-2</v>
      </c>
      <c r="F258" s="49">
        <v>19.508897520575999</v>
      </c>
      <c r="G258" s="50">
        <v>25</v>
      </c>
      <c r="H258" s="51">
        <v>0</v>
      </c>
      <c r="I258" s="49">
        <v>31.2</v>
      </c>
      <c r="J258" s="49">
        <v>0.50800000000000001</v>
      </c>
      <c r="K258" s="52" t="s">
        <v>633</v>
      </c>
      <c r="L258" s="52">
        <v>1.9</v>
      </c>
      <c r="M258" s="52">
        <v>227</v>
      </c>
      <c r="N258" s="52">
        <v>0.39</v>
      </c>
      <c r="O258" s="52"/>
      <c r="P258" s="119">
        <v>0</v>
      </c>
      <c r="Q258" s="52"/>
      <c r="R258" s="52"/>
      <c r="S258" s="52">
        <v>0</v>
      </c>
      <c r="T258" s="214" t="s">
        <v>633</v>
      </c>
      <c r="U258" s="171" t="s">
        <v>920</v>
      </c>
      <c r="X258" s="48" t="s">
        <v>421</v>
      </c>
    </row>
    <row r="259" spans="1:24" ht="15" x14ac:dyDescent="0.25">
      <c r="A259" s="48" t="s">
        <v>92</v>
      </c>
      <c r="B259" s="48"/>
      <c r="C259" s="49">
        <v>0.12016666666666671</v>
      </c>
      <c r="D259" s="49">
        <v>22.7453</v>
      </c>
      <c r="E259" s="118">
        <v>1.7709497206703909E-2</v>
      </c>
      <c r="F259" s="49">
        <v>23.078665560000001</v>
      </c>
      <c r="G259" s="50">
        <v>6</v>
      </c>
      <c r="H259" s="51">
        <v>0</v>
      </c>
      <c r="I259" s="49">
        <v>8.9499999999999993</v>
      </c>
      <c r="J259" s="49">
        <v>0.15</v>
      </c>
      <c r="K259" s="52" t="s">
        <v>633</v>
      </c>
      <c r="L259" s="52">
        <v>1.9</v>
      </c>
      <c r="M259" s="52">
        <v>227</v>
      </c>
      <c r="N259" s="52">
        <v>0.39</v>
      </c>
      <c r="O259" s="52"/>
      <c r="P259" s="119">
        <v>0</v>
      </c>
      <c r="Q259" s="52"/>
      <c r="R259" s="52"/>
      <c r="S259" s="52">
        <v>0</v>
      </c>
      <c r="T259" s="214" t="s">
        <v>633</v>
      </c>
      <c r="U259" s="171" t="s">
        <v>920</v>
      </c>
      <c r="X259">
        <f>B259</f>
        <v>0</v>
      </c>
    </row>
    <row r="260" spans="1:24" ht="15" x14ac:dyDescent="0.25">
      <c r="A260" s="48" t="s">
        <v>394</v>
      </c>
      <c r="B260" s="48" t="s">
        <v>395</v>
      </c>
      <c r="C260" s="49">
        <v>0.16094964028776979</v>
      </c>
      <c r="D260" s="49">
        <v>32.856171127098314</v>
      </c>
      <c r="E260" s="118">
        <v>4.921398846735215E-2</v>
      </c>
      <c r="F260" s="49">
        <v>20.009337228776978</v>
      </c>
      <c r="G260" s="50">
        <v>41.7</v>
      </c>
      <c r="H260" s="51">
        <v>0</v>
      </c>
      <c r="I260" s="49">
        <v>53.587000000000003</v>
      </c>
      <c r="J260" s="49">
        <v>1.5569999999999999</v>
      </c>
      <c r="K260" s="52" t="s">
        <v>803</v>
      </c>
      <c r="L260" s="52">
        <v>1.9</v>
      </c>
      <c r="M260" s="52">
        <v>227</v>
      </c>
      <c r="N260" s="52">
        <v>0.39</v>
      </c>
      <c r="O260" s="52"/>
      <c r="P260" s="119">
        <v>0</v>
      </c>
      <c r="Q260" s="52"/>
      <c r="R260" s="52"/>
      <c r="S260" s="52">
        <v>0</v>
      </c>
      <c r="T260" s="214" t="s">
        <v>633</v>
      </c>
      <c r="U260" s="171" t="s">
        <v>920</v>
      </c>
    </row>
    <row r="261" spans="1:24" ht="15" x14ac:dyDescent="0.25">
      <c r="A261" s="48" t="s">
        <v>98</v>
      </c>
      <c r="B261" s="48" t="s">
        <v>396</v>
      </c>
      <c r="C261" s="49">
        <v>0.26164028776978426</v>
      </c>
      <c r="D261" s="49">
        <v>25.697628776978423</v>
      </c>
      <c r="E261" s="118">
        <v>3.4246721020914569E-2</v>
      </c>
      <c r="F261" s="49">
        <v>18.716261766906474</v>
      </c>
      <c r="G261" s="50">
        <v>2.085</v>
      </c>
      <c r="H261" s="51">
        <v>0</v>
      </c>
      <c r="I261" s="49">
        <v>2.8210000000000002</v>
      </c>
      <c r="J261" s="49">
        <v>9.9000000000000005E-2</v>
      </c>
      <c r="K261" s="52" t="s">
        <v>633</v>
      </c>
      <c r="L261" s="52">
        <v>1.9</v>
      </c>
      <c r="M261" s="52">
        <v>227</v>
      </c>
      <c r="N261" s="52">
        <v>0.39</v>
      </c>
      <c r="O261" s="52"/>
      <c r="P261" s="119" t="s">
        <v>839</v>
      </c>
      <c r="Q261" s="52"/>
      <c r="R261" s="52"/>
      <c r="S261" s="52">
        <v>0</v>
      </c>
      <c r="T261" s="214" t="s">
        <v>633</v>
      </c>
      <c r="U261" s="171" t="s">
        <v>920</v>
      </c>
    </row>
    <row r="262" spans="1:24" ht="15" x14ac:dyDescent="0.25">
      <c r="A262" s="48" t="s">
        <v>92</v>
      </c>
      <c r="B262" s="48"/>
      <c r="C262" s="49">
        <v>0.13945833333333335</v>
      </c>
      <c r="D262" s="49">
        <v>30.693041666666669</v>
      </c>
      <c r="E262" s="118">
        <v>6.4204545454545459E-2</v>
      </c>
      <c r="F262" s="49">
        <v>17.418643589999999</v>
      </c>
      <c r="G262" s="50">
        <v>24</v>
      </c>
      <c r="H262" s="51">
        <v>0</v>
      </c>
      <c r="I262" s="49">
        <v>26.4</v>
      </c>
      <c r="J262" s="49">
        <v>0.5</v>
      </c>
      <c r="K262" s="52" t="s">
        <v>633</v>
      </c>
      <c r="L262" s="52">
        <v>1.9</v>
      </c>
      <c r="M262" s="52">
        <v>227</v>
      </c>
      <c r="N262" s="52">
        <v>0.39</v>
      </c>
      <c r="O262" s="52"/>
      <c r="P262" s="119">
        <v>0</v>
      </c>
      <c r="Q262" s="52"/>
      <c r="R262" s="52"/>
      <c r="S262" s="52">
        <v>0</v>
      </c>
      <c r="T262" s="214" t="s">
        <v>633</v>
      </c>
      <c r="U262" s="171" t="s">
        <v>920</v>
      </c>
      <c r="X262">
        <f>B262</f>
        <v>0</v>
      </c>
    </row>
    <row r="263" spans="1:24" ht="15" x14ac:dyDescent="0.25">
      <c r="A263" s="48" t="s">
        <v>398</v>
      </c>
      <c r="B263" s="48" t="s">
        <v>399</v>
      </c>
      <c r="C263" s="49">
        <v>6.2145333333333358E-2</v>
      </c>
      <c r="D263" s="49">
        <v>13.2513576</v>
      </c>
      <c r="E263" s="118">
        <v>9.0341691624948092E-3</v>
      </c>
      <c r="F263" s="49">
        <v>15.864000858559999</v>
      </c>
      <c r="G263" s="50">
        <v>45</v>
      </c>
      <c r="H263" s="51">
        <v>0</v>
      </c>
      <c r="I263" s="49">
        <v>45.742999999999995</v>
      </c>
      <c r="J263" s="49">
        <v>0.67500000000000004</v>
      </c>
      <c r="K263" s="52" t="s">
        <v>633</v>
      </c>
      <c r="L263" s="52">
        <v>1.9</v>
      </c>
      <c r="M263" s="52">
        <v>227</v>
      </c>
      <c r="N263" s="52">
        <v>0.39</v>
      </c>
      <c r="O263" s="52"/>
      <c r="P263" s="119">
        <v>0</v>
      </c>
      <c r="Q263" s="52"/>
      <c r="R263" s="52"/>
      <c r="S263" s="52">
        <v>0</v>
      </c>
      <c r="T263" s="214" t="s">
        <v>633</v>
      </c>
      <c r="U263" s="171" t="s">
        <v>920</v>
      </c>
    </row>
    <row r="264" spans="1:24" ht="15" x14ac:dyDescent="0.25">
      <c r="A264" s="48" t="s">
        <v>400</v>
      </c>
      <c r="B264" s="48" t="s">
        <v>401</v>
      </c>
      <c r="C264" s="49">
        <v>0.49168177174484673</v>
      </c>
      <c r="D264" s="49">
        <v>109.80275378988389</v>
      </c>
      <c r="E264" s="118">
        <v>0.30807476736164952</v>
      </c>
      <c r="F264" s="49">
        <v>16.363334796802391</v>
      </c>
      <c r="G264" s="50">
        <v>120.2</v>
      </c>
      <c r="H264" s="51">
        <v>6.8</v>
      </c>
      <c r="I264" s="49">
        <v>139.5208549222798</v>
      </c>
      <c r="J264" s="49">
        <v>5.8</v>
      </c>
      <c r="K264" s="52" t="s">
        <v>633</v>
      </c>
      <c r="L264" s="52">
        <v>1.9</v>
      </c>
      <c r="M264" s="52">
        <v>227</v>
      </c>
      <c r="N264" s="52">
        <v>0.39</v>
      </c>
      <c r="O264" s="52"/>
      <c r="P264" s="119">
        <v>0</v>
      </c>
      <c r="Q264" s="52"/>
      <c r="R264" s="52"/>
      <c r="S264" s="52">
        <v>0</v>
      </c>
      <c r="T264" s="214">
        <v>0.34671848013816925</v>
      </c>
      <c r="U264" s="52" t="s">
        <v>919</v>
      </c>
    </row>
    <row r="265" spans="1:24" ht="15" x14ac:dyDescent="0.25">
      <c r="A265" s="48" t="s">
        <v>402</v>
      </c>
      <c r="B265" s="48" t="s">
        <v>403</v>
      </c>
      <c r="C265" s="49">
        <v>3.3894896719319563E-2</v>
      </c>
      <c r="D265" s="49">
        <v>4.7153650060753343</v>
      </c>
      <c r="E265" s="118">
        <v>9.1338227751037501E-3</v>
      </c>
      <c r="F265" s="49">
        <v>0.1036770255164034</v>
      </c>
      <c r="G265" s="50">
        <v>82.3</v>
      </c>
      <c r="H265" s="51">
        <v>0</v>
      </c>
      <c r="I265" s="49">
        <v>96.504500000000007</v>
      </c>
      <c r="J265" s="49">
        <v>1.2344999999999999</v>
      </c>
      <c r="K265" s="52" t="s">
        <v>633</v>
      </c>
      <c r="L265" s="52">
        <v>1.9</v>
      </c>
      <c r="M265" s="52">
        <v>227</v>
      </c>
      <c r="N265" s="52">
        <v>0.39</v>
      </c>
      <c r="O265" s="52"/>
      <c r="P265" s="119" t="s">
        <v>888</v>
      </c>
      <c r="Q265" s="52"/>
      <c r="R265" s="52"/>
      <c r="S265" s="52">
        <v>0</v>
      </c>
      <c r="T265" s="214" t="s">
        <v>633</v>
      </c>
      <c r="U265" s="171" t="s">
        <v>920</v>
      </c>
    </row>
    <row r="266" spans="1:24" ht="15" x14ac:dyDescent="0.25">
      <c r="A266" s="48" t="s">
        <v>404</v>
      </c>
      <c r="B266" s="48" t="s">
        <v>405</v>
      </c>
      <c r="C266" s="49">
        <v>7.7447031963470359E-2</v>
      </c>
      <c r="D266" s="49">
        <v>19.364507050228312</v>
      </c>
      <c r="E266" s="118">
        <v>2.5610922023786762E-2</v>
      </c>
      <c r="F266" s="49">
        <v>18.953245606027398</v>
      </c>
      <c r="G266" s="50">
        <v>43.8</v>
      </c>
      <c r="H266" s="51">
        <v>0</v>
      </c>
      <c r="I266" s="49">
        <v>52.297999999999995</v>
      </c>
      <c r="J266" s="49">
        <v>0.26</v>
      </c>
      <c r="K266" s="52" t="s">
        <v>633</v>
      </c>
      <c r="L266" s="52">
        <v>1.9</v>
      </c>
      <c r="M266" s="52">
        <v>227</v>
      </c>
      <c r="N266" s="52">
        <v>0.39</v>
      </c>
      <c r="O266" s="52"/>
      <c r="P266" s="119">
        <v>0</v>
      </c>
      <c r="Q266" s="52"/>
      <c r="R266" s="52"/>
      <c r="S266" s="52">
        <v>0</v>
      </c>
      <c r="T266" s="214" t="s">
        <v>633</v>
      </c>
      <c r="U266" s="171" t="s">
        <v>920</v>
      </c>
    </row>
    <row r="267" spans="1:24" ht="15" x14ac:dyDescent="0.25">
      <c r="A267" s="48" t="s">
        <v>218</v>
      </c>
      <c r="B267" s="48" t="s">
        <v>406</v>
      </c>
      <c r="C267" s="49">
        <v>9.1462813832306963E-2</v>
      </c>
      <c r="D267" s="49">
        <v>16.370625978209382</v>
      </c>
      <c r="E267" s="118">
        <v>4.1584524396254312E-2</v>
      </c>
      <c r="F267" s="49">
        <v>0.80637495518711511</v>
      </c>
      <c r="G267" s="50">
        <v>211.1</v>
      </c>
      <c r="H267" s="51">
        <v>0</v>
      </c>
      <c r="I267" s="49">
        <v>243.48</v>
      </c>
      <c r="J267" s="49">
        <v>5.5</v>
      </c>
      <c r="K267" s="52" t="s">
        <v>633</v>
      </c>
      <c r="L267" s="52">
        <v>1.9</v>
      </c>
      <c r="M267" s="52">
        <v>227</v>
      </c>
      <c r="N267" s="52">
        <v>0.39</v>
      </c>
      <c r="O267" s="52"/>
      <c r="P267" s="119">
        <v>0</v>
      </c>
      <c r="Q267" s="52"/>
      <c r="R267" s="52"/>
      <c r="S267" s="52">
        <v>0</v>
      </c>
      <c r="T267" s="214" t="s">
        <v>633</v>
      </c>
      <c r="U267" s="171" t="s">
        <v>920</v>
      </c>
    </row>
    <row r="268" spans="1:24" ht="15" x14ac:dyDescent="0.25">
      <c r="A268" s="48" t="s">
        <v>407</v>
      </c>
      <c r="B268" s="196"/>
      <c r="C268" s="49" t="e">
        <v>#DIV/0!</v>
      </c>
      <c r="D268" s="49" t="e">
        <v>#DIV/0!</v>
      </c>
      <c r="E268" s="118" t="e">
        <v>#DIV/0!</v>
      </c>
      <c r="F268" s="49" t="e">
        <v>#DIV/0!</v>
      </c>
      <c r="G268" s="50">
        <v>0</v>
      </c>
      <c r="H268" s="51">
        <v>0</v>
      </c>
      <c r="I268" s="49">
        <v>0</v>
      </c>
      <c r="J268" s="49">
        <v>0</v>
      </c>
      <c r="K268" s="52" t="s">
        <v>633</v>
      </c>
      <c r="L268" s="52">
        <v>1.9</v>
      </c>
      <c r="M268" s="52">
        <v>227</v>
      </c>
      <c r="N268" s="52">
        <v>0.39</v>
      </c>
      <c r="O268" s="52"/>
      <c r="P268" s="119">
        <v>0</v>
      </c>
      <c r="Q268" s="52"/>
      <c r="R268" s="52"/>
      <c r="S268" s="52">
        <v>0</v>
      </c>
      <c r="T268" s="214" t="s">
        <v>633</v>
      </c>
      <c r="U268" s="171" t="s">
        <v>920</v>
      </c>
      <c r="X268" s="48" t="s">
        <v>408</v>
      </c>
    </row>
    <row r="269" spans="1:24" ht="15" x14ac:dyDescent="0.25">
      <c r="A269" s="48" t="s">
        <v>92</v>
      </c>
      <c r="B269" s="48"/>
      <c r="C269" s="49">
        <v>0.40783333333333333</v>
      </c>
      <c r="D269" s="49">
        <v>58.360926666666671</v>
      </c>
      <c r="E269" s="118">
        <v>5.6276595744680864E-2</v>
      </c>
      <c r="F269" s="49">
        <v>21.978551879999998</v>
      </c>
      <c r="G269" s="50">
        <v>6</v>
      </c>
      <c r="H269" s="51">
        <v>0</v>
      </c>
      <c r="I269" s="49">
        <v>9.4</v>
      </c>
      <c r="J269" s="49">
        <v>1.1000000000000001</v>
      </c>
      <c r="K269" s="52" t="s">
        <v>633</v>
      </c>
      <c r="L269" s="52">
        <v>1.9</v>
      </c>
      <c r="M269" s="52">
        <v>227</v>
      </c>
      <c r="N269" s="52">
        <v>0.39</v>
      </c>
      <c r="O269" s="52"/>
      <c r="P269" s="119">
        <v>0</v>
      </c>
      <c r="Q269" s="52"/>
      <c r="R269" s="52"/>
      <c r="S269" s="52">
        <v>0</v>
      </c>
      <c r="T269" s="214" t="s">
        <v>633</v>
      </c>
      <c r="U269" s="171" t="s">
        <v>920</v>
      </c>
      <c r="X269">
        <f>B269</f>
        <v>0</v>
      </c>
    </row>
    <row r="270" spans="1:24" ht="15" x14ac:dyDescent="0.25">
      <c r="A270" s="48" t="s">
        <v>165</v>
      </c>
      <c r="B270" s="196"/>
      <c r="C270" s="49" t="e">
        <v>#VALUE!</v>
      </c>
      <c r="D270" s="49" t="e">
        <v>#VALUE!</v>
      </c>
      <c r="E270" s="118">
        <v>1.0209424083769635E-2</v>
      </c>
      <c r="F270" s="49" t="e">
        <v>#VALUE!</v>
      </c>
      <c r="G270" s="50" t="s">
        <v>633</v>
      </c>
      <c r="H270" s="51">
        <v>0</v>
      </c>
      <c r="I270" s="49">
        <v>1.91</v>
      </c>
      <c r="J270" s="49">
        <v>0.05</v>
      </c>
      <c r="K270" s="52" t="s">
        <v>633</v>
      </c>
      <c r="L270" s="52">
        <v>1.9</v>
      </c>
      <c r="M270" s="52">
        <v>227</v>
      </c>
      <c r="N270" s="52">
        <v>0.39</v>
      </c>
      <c r="O270" s="52"/>
      <c r="P270" s="119">
        <v>0</v>
      </c>
      <c r="Q270" s="52"/>
      <c r="R270" s="52"/>
      <c r="S270" s="52">
        <v>0</v>
      </c>
      <c r="T270" s="214" t="s">
        <v>633</v>
      </c>
      <c r="U270" s="171" t="s">
        <v>920</v>
      </c>
      <c r="X270" s="48" t="s">
        <v>641</v>
      </c>
    </row>
    <row r="271" spans="1:24" ht="15" x14ac:dyDescent="0.25">
      <c r="A271" s="48" t="s">
        <v>193</v>
      </c>
      <c r="B271" s="48" t="s">
        <v>410</v>
      </c>
      <c r="C271" s="49">
        <v>0.20944157539299704</v>
      </c>
      <c r="D271" s="49">
        <v>39.359026093865289</v>
      </c>
      <c r="E271" s="118">
        <v>6.4016123285230722E-2</v>
      </c>
      <c r="F271" s="49">
        <v>19.577798063174622</v>
      </c>
      <c r="G271" s="50">
        <v>17.620999999999999</v>
      </c>
      <c r="H271" s="51">
        <v>0</v>
      </c>
      <c r="I271" s="49">
        <v>22.451999999999998</v>
      </c>
      <c r="J271" s="49">
        <v>1.0110000000000001</v>
      </c>
      <c r="K271" s="52" t="s">
        <v>633</v>
      </c>
      <c r="L271" s="52">
        <v>1.9</v>
      </c>
      <c r="M271" s="52">
        <v>227</v>
      </c>
      <c r="N271" s="52">
        <v>0.39</v>
      </c>
      <c r="O271" s="52"/>
      <c r="P271" s="119" t="s">
        <v>856</v>
      </c>
      <c r="Q271" s="52"/>
      <c r="R271" s="52"/>
      <c r="S271" s="52">
        <v>0</v>
      </c>
      <c r="T271" s="214" t="s">
        <v>633</v>
      </c>
      <c r="U271" s="171" t="s">
        <v>920</v>
      </c>
    </row>
    <row r="272" spans="1:24" ht="15" x14ac:dyDescent="0.25">
      <c r="A272" s="48" t="s">
        <v>89</v>
      </c>
      <c r="B272" s="48" t="s">
        <v>411</v>
      </c>
      <c r="C272" s="49">
        <v>0.17686950892444292</v>
      </c>
      <c r="D272" s="49">
        <v>14.942223286784424</v>
      </c>
      <c r="E272" s="118">
        <v>1.9439749380737288E-2</v>
      </c>
      <c r="F272" s="49">
        <v>18.029272587810969</v>
      </c>
      <c r="G272" s="50">
        <v>10.813000000000001</v>
      </c>
      <c r="H272" s="51">
        <v>0</v>
      </c>
      <c r="I272" s="49">
        <v>13.725999999999999</v>
      </c>
      <c r="J272" s="49">
        <v>9.7000000000000003E-2</v>
      </c>
      <c r="K272" s="52" t="s">
        <v>633</v>
      </c>
      <c r="L272" s="52">
        <v>1.9</v>
      </c>
      <c r="M272" s="52">
        <v>227</v>
      </c>
      <c r="N272" s="52">
        <v>0.39</v>
      </c>
      <c r="O272" s="52"/>
      <c r="P272" s="119" t="s">
        <v>838</v>
      </c>
      <c r="Q272" s="52"/>
      <c r="R272" s="52"/>
      <c r="S272" s="52">
        <v>0</v>
      </c>
      <c r="T272" s="214" t="s">
        <v>633</v>
      </c>
      <c r="U272" s="171" t="s">
        <v>920</v>
      </c>
    </row>
    <row r="273" spans="1:24" ht="15" x14ac:dyDescent="0.25">
      <c r="A273" s="48" t="s">
        <v>111</v>
      </c>
      <c r="B273" s="125" t="s">
        <v>893</v>
      </c>
      <c r="C273" s="49">
        <v>0.14492424242424248</v>
      </c>
      <c r="D273" s="49">
        <v>30.40291168831169</v>
      </c>
      <c r="E273" s="118">
        <v>5.5057730705790432E-2</v>
      </c>
      <c r="F273" s="49">
        <v>19.594414457142854</v>
      </c>
      <c r="G273" s="50">
        <v>92.4</v>
      </c>
      <c r="H273" s="51">
        <v>0</v>
      </c>
      <c r="I273" s="49">
        <v>115.19</v>
      </c>
      <c r="J273" s="49">
        <v>1.39</v>
      </c>
      <c r="K273" s="52" t="s">
        <v>633</v>
      </c>
      <c r="L273" s="52">
        <v>1.9</v>
      </c>
      <c r="M273" s="52">
        <v>227</v>
      </c>
      <c r="N273" s="52">
        <v>0.39</v>
      </c>
      <c r="O273" s="52"/>
      <c r="P273" s="119">
        <v>0</v>
      </c>
      <c r="Q273" s="52"/>
      <c r="R273" s="52"/>
      <c r="S273" s="52" t="e">
        <v>#N/A</v>
      </c>
      <c r="T273" s="214" t="s">
        <v>633</v>
      </c>
      <c r="U273" s="171" t="s">
        <v>920</v>
      </c>
    </row>
    <row r="274" spans="1:24" ht="15" x14ac:dyDescent="0.25">
      <c r="A274" s="48" t="s">
        <v>218</v>
      </c>
      <c r="C274" s="49">
        <v>2.4713571428571428</v>
      </c>
      <c r="D274" s="49">
        <v>295.26214285714286</v>
      </c>
      <c r="E274" s="118">
        <v>0.39</v>
      </c>
      <c r="F274" s="49">
        <v>0</v>
      </c>
      <c r="G274" s="50">
        <v>0.7</v>
      </c>
      <c r="H274" s="51">
        <v>0</v>
      </c>
      <c r="I274" s="49">
        <v>0.91049999999999998</v>
      </c>
      <c r="J274" s="49">
        <v>0.91049999999999998</v>
      </c>
      <c r="K274" s="52" t="s">
        <v>633</v>
      </c>
      <c r="L274" s="52">
        <v>1.9</v>
      </c>
      <c r="M274" s="52">
        <v>227</v>
      </c>
      <c r="N274" s="52">
        <v>0.39</v>
      </c>
      <c r="O274" s="52"/>
      <c r="P274" s="119">
        <v>0</v>
      </c>
      <c r="Q274" s="52"/>
      <c r="R274" s="52"/>
      <c r="S274" s="52">
        <v>0</v>
      </c>
      <c r="T274" s="214" t="s">
        <v>633</v>
      </c>
      <c r="U274" s="171" t="s">
        <v>920</v>
      </c>
      <c r="X274" s="48" t="s">
        <v>412</v>
      </c>
    </row>
    <row r="275" spans="1:24" ht="15" x14ac:dyDescent="0.25">
      <c r="A275" s="48" t="s">
        <v>102</v>
      </c>
      <c r="B275" s="48" t="s">
        <v>413</v>
      </c>
      <c r="C275" s="49">
        <v>0.14829815437952484</v>
      </c>
      <c r="D275" s="49">
        <v>29.246103395533805</v>
      </c>
      <c r="E275" s="118">
        <v>3.7861479208825641E-2</v>
      </c>
      <c r="F275" s="49">
        <v>24.738458286203731</v>
      </c>
      <c r="G275" s="50">
        <v>9.8070000000000004</v>
      </c>
      <c r="H275" s="51">
        <v>0</v>
      </c>
      <c r="I275" s="49">
        <v>15.318999999999999</v>
      </c>
      <c r="J275" s="49">
        <v>0.187</v>
      </c>
      <c r="K275" s="52" t="s">
        <v>633</v>
      </c>
      <c r="L275" s="52">
        <v>2</v>
      </c>
      <c r="M275" s="52">
        <v>0</v>
      </c>
      <c r="N275" s="52">
        <v>0</v>
      </c>
      <c r="O275" s="52"/>
      <c r="P275" s="119" t="s">
        <v>841</v>
      </c>
      <c r="Q275" s="52"/>
      <c r="R275" s="52"/>
      <c r="S275" s="52">
        <v>0</v>
      </c>
      <c r="T275" s="214" t="s">
        <v>633</v>
      </c>
      <c r="U275" s="171" t="s">
        <v>920</v>
      </c>
    </row>
    <row r="276" spans="1:24" ht="15" x14ac:dyDescent="0.25">
      <c r="A276" s="48" t="s">
        <v>92</v>
      </c>
      <c r="B276" s="48"/>
      <c r="C276" s="49" t="e">
        <v>#DIV/0!</v>
      </c>
      <c r="D276" s="49" t="e">
        <v>#DIV/0!</v>
      </c>
      <c r="E276" s="118">
        <v>2.34375E-2</v>
      </c>
      <c r="F276" s="49" t="e">
        <v>#DIV/0!</v>
      </c>
      <c r="G276" s="50">
        <v>0</v>
      </c>
      <c r="H276" s="51">
        <v>0</v>
      </c>
      <c r="I276" s="49">
        <v>2.048</v>
      </c>
      <c r="J276" s="49">
        <v>0</v>
      </c>
      <c r="K276" s="52" t="s">
        <v>633</v>
      </c>
      <c r="L276" s="52">
        <v>1.9</v>
      </c>
      <c r="M276" s="52">
        <v>227</v>
      </c>
      <c r="N276" s="52">
        <v>0.39</v>
      </c>
      <c r="O276" s="52"/>
      <c r="P276" s="119">
        <v>0</v>
      </c>
      <c r="Q276" s="52"/>
      <c r="R276" s="52"/>
      <c r="S276" s="52">
        <v>0</v>
      </c>
      <c r="T276" s="214" t="s">
        <v>633</v>
      </c>
      <c r="U276" s="171" t="s">
        <v>920</v>
      </c>
      <c r="X276">
        <f>B276</f>
        <v>0</v>
      </c>
    </row>
    <row r="277" spans="1:24" ht="15" x14ac:dyDescent="0.25">
      <c r="A277" s="48" t="s">
        <v>73</v>
      </c>
      <c r="B277" s="48" t="s">
        <v>415</v>
      </c>
      <c r="C277" s="49">
        <v>0.33822293528917419</v>
      </c>
      <c r="D277" s="49">
        <v>62.292764917105977</v>
      </c>
      <c r="E277" s="118">
        <v>0.15076023391812868</v>
      </c>
      <c r="F277" s="49">
        <v>20.16698013293605</v>
      </c>
      <c r="G277" s="50">
        <v>13.089</v>
      </c>
      <c r="H277" s="51">
        <v>0</v>
      </c>
      <c r="I277" s="49">
        <v>17.100000000000001</v>
      </c>
      <c r="J277" s="49">
        <v>0.2</v>
      </c>
      <c r="K277" s="52" t="s">
        <v>633</v>
      </c>
      <c r="L277" s="52">
        <v>1.9</v>
      </c>
      <c r="M277" s="52">
        <v>227</v>
      </c>
      <c r="N277" s="52">
        <v>0.39</v>
      </c>
      <c r="O277" s="52"/>
      <c r="P277" s="119">
        <v>0</v>
      </c>
      <c r="Q277" s="52"/>
      <c r="R277" s="52"/>
      <c r="S277" s="52">
        <v>0</v>
      </c>
      <c r="T277" s="214" t="s">
        <v>633</v>
      </c>
      <c r="U277" s="171" t="s">
        <v>920</v>
      </c>
    </row>
    <row r="278" spans="1:24" ht="15" x14ac:dyDescent="0.25">
      <c r="A278" s="48" t="s">
        <v>416</v>
      </c>
      <c r="B278" s="48" t="s">
        <v>417</v>
      </c>
      <c r="C278" s="49">
        <v>6.4392429025067338E-2</v>
      </c>
      <c r="D278" s="49">
        <v>14.129657792690113</v>
      </c>
      <c r="E278" s="118">
        <v>4.8290663202216963E-3</v>
      </c>
      <c r="F278" s="49">
        <v>18.929339728867792</v>
      </c>
      <c r="G278" s="50">
        <v>9.933014</v>
      </c>
      <c r="H278" s="51">
        <v>0</v>
      </c>
      <c r="I278" s="49">
        <v>12.032995210000001</v>
      </c>
      <c r="J278" s="49">
        <v>0.14899520999999999</v>
      </c>
      <c r="K278" s="52" t="s">
        <v>633</v>
      </c>
      <c r="L278" s="52">
        <v>1.9</v>
      </c>
      <c r="M278" s="52">
        <v>227</v>
      </c>
      <c r="N278" s="52">
        <v>0.39</v>
      </c>
      <c r="O278" s="52"/>
      <c r="P278" s="119">
        <v>0</v>
      </c>
      <c r="Q278" s="52"/>
      <c r="R278" s="52"/>
      <c r="S278" s="52">
        <v>0</v>
      </c>
      <c r="T278" s="214" t="s">
        <v>633</v>
      </c>
      <c r="U278" s="171" t="s">
        <v>920</v>
      </c>
    </row>
    <row r="279" spans="1:24" ht="15" x14ac:dyDescent="0.25">
      <c r="A279" s="48" t="s">
        <v>334</v>
      </c>
      <c r="B279" s="48" t="s">
        <v>418</v>
      </c>
      <c r="C279" s="49">
        <v>0.1315238095238096</v>
      </c>
      <c r="D279" s="49">
        <v>16.883417142857141</v>
      </c>
      <c r="E279" s="118">
        <v>9.2605042016806732E-3</v>
      </c>
      <c r="F279" s="49">
        <v>21.20446248</v>
      </c>
      <c r="G279" s="50">
        <v>21</v>
      </c>
      <c r="H279" s="51">
        <v>0</v>
      </c>
      <c r="I279" s="49">
        <v>29.75</v>
      </c>
      <c r="J279" s="49">
        <v>0.45</v>
      </c>
      <c r="K279" s="52" t="s">
        <v>633</v>
      </c>
      <c r="L279" s="52">
        <v>1.9</v>
      </c>
      <c r="M279" s="52">
        <v>227</v>
      </c>
      <c r="N279" s="52">
        <v>0.39</v>
      </c>
      <c r="O279" s="52"/>
      <c r="P279" s="119">
        <v>0</v>
      </c>
      <c r="Q279" s="52"/>
      <c r="R279" s="52"/>
      <c r="S279" s="52">
        <v>0</v>
      </c>
      <c r="T279" s="214" t="s">
        <v>633</v>
      </c>
      <c r="U279" s="171" t="s">
        <v>920</v>
      </c>
    </row>
    <row r="280" spans="1:24" ht="15" x14ac:dyDescent="0.25">
      <c r="A280" s="48" t="s">
        <v>419</v>
      </c>
      <c r="B280" s="48" t="s">
        <v>420</v>
      </c>
      <c r="C280" s="49">
        <v>0.26663019693654272</v>
      </c>
      <c r="D280" s="49">
        <v>62.811184245076589</v>
      </c>
      <c r="E280" s="118">
        <v>0.11375896700143474</v>
      </c>
      <c r="F280" s="49">
        <v>23.927099947483587</v>
      </c>
      <c r="G280" s="50">
        <v>45.7</v>
      </c>
      <c r="H280" s="51">
        <v>0</v>
      </c>
      <c r="I280" s="49">
        <v>69.7</v>
      </c>
      <c r="J280" s="49">
        <v>1.1000000000000001</v>
      </c>
      <c r="K280" s="52" t="s">
        <v>804</v>
      </c>
      <c r="L280" s="52">
        <v>1.9</v>
      </c>
      <c r="M280" s="52">
        <v>227</v>
      </c>
      <c r="N280" s="52">
        <v>0.39</v>
      </c>
      <c r="O280" s="52"/>
      <c r="P280" s="119">
        <v>0</v>
      </c>
      <c r="Q280" s="52"/>
      <c r="R280" s="52"/>
      <c r="S280" s="52">
        <v>0</v>
      </c>
      <c r="T280" s="214" t="s">
        <v>633</v>
      </c>
      <c r="U280" s="171" t="s">
        <v>920</v>
      </c>
    </row>
    <row r="281" spans="1:24" ht="15" x14ac:dyDescent="0.25">
      <c r="A281" s="124" t="s">
        <v>269</v>
      </c>
      <c r="B281" s="123" t="s">
        <v>894</v>
      </c>
      <c r="C281" s="49">
        <v>0.39154804270462645</v>
      </c>
      <c r="D281" s="49">
        <v>43.854244128113876</v>
      </c>
      <c r="E281" s="118">
        <v>6.6120022123893812E-2</v>
      </c>
      <c r="F281" s="49">
        <v>16.861448498220639</v>
      </c>
      <c r="G281" s="50">
        <v>5.62</v>
      </c>
      <c r="H281" s="51">
        <v>0</v>
      </c>
      <c r="I281" s="49">
        <v>7.2319999999999993</v>
      </c>
      <c r="J281" s="49">
        <v>0.66200000000000003</v>
      </c>
      <c r="K281" s="52" t="s">
        <v>633</v>
      </c>
      <c r="L281" s="52">
        <v>1.9</v>
      </c>
      <c r="M281" s="52">
        <v>227</v>
      </c>
      <c r="N281" s="52">
        <v>0.39</v>
      </c>
      <c r="O281" s="52"/>
      <c r="P281" s="119">
        <v>0</v>
      </c>
      <c r="Q281" s="52"/>
      <c r="R281" s="52"/>
      <c r="S281" s="52" t="e">
        <v>#N/A</v>
      </c>
      <c r="T281" s="214" t="s">
        <v>633</v>
      </c>
      <c r="U281" s="171" t="s">
        <v>920</v>
      </c>
    </row>
    <row r="282" spans="1:24" ht="15" x14ac:dyDescent="0.25">
      <c r="A282" s="48" t="s">
        <v>76</v>
      </c>
      <c r="C282" s="49" t="e">
        <v>#DIV/0!</v>
      </c>
      <c r="D282" s="49" t="e">
        <v>#DIV/0!</v>
      </c>
      <c r="E282" s="118">
        <v>8.3716814159292052E-2</v>
      </c>
      <c r="F282" s="49" t="e">
        <v>#DIV/0!</v>
      </c>
      <c r="G282" s="50">
        <v>0</v>
      </c>
      <c r="H282" s="51">
        <v>0</v>
      </c>
      <c r="I282" s="49">
        <v>0.33899999999999997</v>
      </c>
      <c r="J282" s="49">
        <v>4.2000000000000003E-2</v>
      </c>
      <c r="K282" s="52" t="s">
        <v>633</v>
      </c>
      <c r="L282" s="52">
        <v>1.9</v>
      </c>
      <c r="M282" s="52">
        <v>227</v>
      </c>
      <c r="N282" s="52">
        <v>0.39</v>
      </c>
      <c r="O282" s="52"/>
      <c r="P282" s="119">
        <v>0</v>
      </c>
      <c r="Q282" s="52"/>
      <c r="R282" s="52"/>
      <c r="S282" s="52">
        <v>0</v>
      </c>
      <c r="T282" s="214" t="s">
        <v>633</v>
      </c>
      <c r="U282" s="171" t="s">
        <v>920</v>
      </c>
      <c r="X282" s="48" t="s">
        <v>442</v>
      </c>
    </row>
    <row r="283" spans="1:24" ht="15" x14ac:dyDescent="0.25">
      <c r="A283" s="48" t="s">
        <v>422</v>
      </c>
      <c r="B283" s="48" t="s">
        <v>423</v>
      </c>
      <c r="C283" s="49" t="e">
        <v>#DIV/0!</v>
      </c>
      <c r="D283" s="49" t="e">
        <v>#DIV/0!</v>
      </c>
      <c r="E283" s="118" t="e">
        <v>#DIV/0!</v>
      </c>
      <c r="F283" s="49" t="e">
        <v>#DIV/0!</v>
      </c>
      <c r="G283" s="50">
        <v>0</v>
      </c>
      <c r="H283" s="51">
        <v>0</v>
      </c>
      <c r="I283" s="49">
        <v>0</v>
      </c>
      <c r="J283" s="49">
        <v>0</v>
      </c>
      <c r="K283" s="52" t="s">
        <v>633</v>
      </c>
      <c r="L283" s="52">
        <v>1.9</v>
      </c>
      <c r="M283" s="52">
        <v>227</v>
      </c>
      <c r="N283" s="52">
        <v>0.39</v>
      </c>
      <c r="O283" s="52"/>
      <c r="P283" s="119">
        <v>0</v>
      </c>
      <c r="Q283" s="52"/>
      <c r="R283" s="52"/>
      <c r="S283" s="52">
        <v>0</v>
      </c>
      <c r="T283" s="214" t="s">
        <v>633</v>
      </c>
      <c r="U283" s="171" t="s">
        <v>920</v>
      </c>
    </row>
    <row r="284" spans="1:24" ht="15" x14ac:dyDescent="0.25">
      <c r="A284" s="48" t="s">
        <v>424</v>
      </c>
      <c r="B284" s="48" t="s">
        <v>425</v>
      </c>
      <c r="C284" s="49">
        <v>6.2637931034482786E-2</v>
      </c>
      <c r="D284" s="49">
        <v>13.605413793103448</v>
      </c>
      <c r="E284" s="118">
        <v>5.0740242261103638E-3</v>
      </c>
      <c r="F284" s="49">
        <v>18.004033489655171</v>
      </c>
      <c r="G284" s="50">
        <v>2.9</v>
      </c>
      <c r="H284" s="51">
        <v>0</v>
      </c>
      <c r="I284" s="49">
        <v>3.3434999999999997</v>
      </c>
      <c r="J284" s="49">
        <v>4.3499999999999997E-2</v>
      </c>
      <c r="K284" s="52" t="s">
        <v>633</v>
      </c>
      <c r="L284" s="52">
        <v>1.9</v>
      </c>
      <c r="M284" s="52">
        <v>227</v>
      </c>
      <c r="N284" s="52">
        <v>0.39</v>
      </c>
      <c r="O284" s="52"/>
      <c r="P284" s="119">
        <v>0</v>
      </c>
      <c r="Q284" s="52"/>
      <c r="R284" s="52"/>
      <c r="S284" s="52">
        <v>0</v>
      </c>
      <c r="T284" s="214" t="s">
        <v>633</v>
      </c>
      <c r="U284" s="171" t="s">
        <v>920</v>
      </c>
    </row>
    <row r="285" spans="1:24" ht="15" x14ac:dyDescent="0.25">
      <c r="A285" s="48" t="s">
        <v>199</v>
      </c>
      <c r="B285" s="48" t="s">
        <v>426</v>
      </c>
      <c r="C285" s="49">
        <v>0.10288439052703652</v>
      </c>
      <c r="D285" s="49">
        <v>16.300545476473719</v>
      </c>
      <c r="E285" s="118">
        <v>1.6663661677281234E-2</v>
      </c>
      <c r="F285" s="49">
        <v>12.47869429546409</v>
      </c>
      <c r="G285" s="50">
        <v>113.4</v>
      </c>
      <c r="H285" s="51">
        <v>34.329000000000001</v>
      </c>
      <c r="I285" s="49">
        <v>104.21899061763399</v>
      </c>
      <c r="J285" s="49">
        <v>4.4530000000000003</v>
      </c>
      <c r="K285" s="52" t="s">
        <v>805</v>
      </c>
      <c r="L285" s="52">
        <v>1.9</v>
      </c>
      <c r="M285" s="52">
        <v>227</v>
      </c>
      <c r="N285" s="52">
        <v>0.39</v>
      </c>
      <c r="O285" s="52"/>
      <c r="P285" s="119">
        <v>0</v>
      </c>
      <c r="Q285" s="52"/>
      <c r="R285" s="52"/>
      <c r="S285" s="52">
        <v>0</v>
      </c>
      <c r="T285" s="214">
        <v>0.54264476737689082</v>
      </c>
      <c r="U285" s="52" t="s">
        <v>919</v>
      </c>
      <c r="X285" s="48" t="s">
        <v>358</v>
      </c>
    </row>
    <row r="286" spans="1:24" ht="15" x14ac:dyDescent="0.25">
      <c r="A286" s="48" t="s">
        <v>67</v>
      </c>
      <c r="B286" s="48" t="s">
        <v>427</v>
      </c>
      <c r="C286" s="49">
        <v>0.14275404699738906</v>
      </c>
      <c r="D286" s="49">
        <v>21.923200219321149</v>
      </c>
      <c r="E286" s="118">
        <v>3.0709173582366502E-2</v>
      </c>
      <c r="F286" s="49">
        <v>4.9080930865378587</v>
      </c>
      <c r="G286" s="50">
        <v>38.299999999999997</v>
      </c>
      <c r="H286" s="51">
        <v>0</v>
      </c>
      <c r="I286" s="49">
        <v>49.042999999999992</v>
      </c>
      <c r="J286" s="49">
        <v>1.3129999999999999</v>
      </c>
      <c r="K286" s="52" t="s">
        <v>633</v>
      </c>
      <c r="L286" s="52">
        <v>1.9</v>
      </c>
      <c r="M286" s="52">
        <v>227</v>
      </c>
      <c r="N286" s="52">
        <v>0.39</v>
      </c>
      <c r="O286" s="52"/>
      <c r="P286" s="119">
        <v>0</v>
      </c>
      <c r="Q286" s="52"/>
      <c r="R286" s="52"/>
      <c r="S286" s="52">
        <v>0</v>
      </c>
      <c r="T286" s="214" t="s">
        <v>633</v>
      </c>
      <c r="U286" s="171" t="s">
        <v>920</v>
      </c>
    </row>
    <row r="287" spans="1:24" ht="15" x14ac:dyDescent="0.25">
      <c r="A287" s="48" t="s">
        <v>428</v>
      </c>
      <c r="B287" s="196"/>
      <c r="C287" s="49">
        <v>0.57302250395935062</v>
      </c>
      <c r="D287" s="49">
        <v>182.48474361594273</v>
      </c>
      <c r="E287" s="118">
        <v>3.6073629677764382E-2</v>
      </c>
      <c r="F287" s="49">
        <v>26.303991280973236</v>
      </c>
      <c r="G287" s="50">
        <v>239</v>
      </c>
      <c r="H287" s="51">
        <v>19</v>
      </c>
      <c r="I287" s="49">
        <v>266.23880340824104</v>
      </c>
      <c r="J287" s="49">
        <v>10.78</v>
      </c>
      <c r="K287" s="52" t="s">
        <v>633</v>
      </c>
      <c r="L287" s="52">
        <v>1.9</v>
      </c>
      <c r="M287" s="52">
        <v>227</v>
      </c>
      <c r="N287" s="52">
        <v>0.39</v>
      </c>
      <c r="O287" s="52"/>
      <c r="P287" s="119">
        <v>0</v>
      </c>
      <c r="Q287" s="52"/>
      <c r="R287" s="52"/>
      <c r="S287" s="52">
        <v>0</v>
      </c>
      <c r="T287" s="214">
        <v>0.78917608405201956</v>
      </c>
      <c r="U287" s="52" t="s">
        <v>919</v>
      </c>
      <c r="X287" s="48" t="s">
        <v>429</v>
      </c>
    </row>
    <row r="288" spans="1:24" ht="15" x14ac:dyDescent="0.25">
      <c r="A288" s="48" t="s">
        <v>430</v>
      </c>
      <c r="B288" s="48" t="s">
        <v>431</v>
      </c>
      <c r="C288" s="49">
        <v>0.31440677966101699</v>
      </c>
      <c r="D288" s="49">
        <v>71.07691949152543</v>
      </c>
      <c r="E288" s="118">
        <v>0.17013769363166956</v>
      </c>
      <c r="F288" s="49">
        <v>19.950722527118643</v>
      </c>
      <c r="G288" s="50">
        <v>47.2</v>
      </c>
      <c r="H288" s="51">
        <v>0</v>
      </c>
      <c r="I288" s="49">
        <v>58.1</v>
      </c>
      <c r="J288" s="49">
        <v>1.5</v>
      </c>
      <c r="K288" s="52" t="s">
        <v>633</v>
      </c>
      <c r="L288" s="52">
        <v>1.9</v>
      </c>
      <c r="M288" s="52">
        <v>227</v>
      </c>
      <c r="N288" s="52">
        <v>0.39</v>
      </c>
      <c r="O288" s="52"/>
      <c r="P288" s="119">
        <v>0</v>
      </c>
      <c r="Q288" s="52"/>
      <c r="R288" s="52"/>
      <c r="S288" s="52">
        <v>0</v>
      </c>
      <c r="T288" s="214" t="s">
        <v>633</v>
      </c>
      <c r="U288" s="171" t="s">
        <v>920</v>
      </c>
    </row>
    <row r="289" spans="1:24" ht="15" x14ac:dyDescent="0.25">
      <c r="A289" s="48" t="s">
        <v>218</v>
      </c>
      <c r="B289" s="48" t="s">
        <v>432</v>
      </c>
      <c r="C289" s="49">
        <v>0.52469047619047626</v>
      </c>
      <c r="D289" s="49">
        <v>62.573419047619041</v>
      </c>
      <c r="E289" s="118">
        <v>0.10090451288010845</v>
      </c>
      <c r="F289" s="49">
        <v>13.848930857142856</v>
      </c>
      <c r="G289" s="50">
        <v>2.1</v>
      </c>
      <c r="H289" s="51">
        <v>0</v>
      </c>
      <c r="I289" s="49">
        <v>2.5815000000000001</v>
      </c>
      <c r="J289" s="49">
        <v>0.41149999999999998</v>
      </c>
      <c r="K289" s="52" t="s">
        <v>633</v>
      </c>
      <c r="L289" s="52">
        <v>1.9</v>
      </c>
      <c r="M289" s="52">
        <v>227</v>
      </c>
      <c r="N289" s="52">
        <v>0.39</v>
      </c>
      <c r="O289" s="52"/>
      <c r="P289" s="119">
        <v>0</v>
      </c>
      <c r="Q289" s="52"/>
      <c r="R289" s="52"/>
      <c r="S289" s="52">
        <v>0</v>
      </c>
      <c r="T289" s="214" t="s">
        <v>633</v>
      </c>
      <c r="U289" s="171" t="s">
        <v>920</v>
      </c>
    </row>
    <row r="290" spans="1:24" ht="15" x14ac:dyDescent="0.25">
      <c r="A290" s="48" t="s">
        <v>143</v>
      </c>
      <c r="B290" s="48" t="s">
        <v>433</v>
      </c>
      <c r="C290" s="49">
        <v>0.24103164556962028</v>
      </c>
      <c r="D290" s="49">
        <v>31.228748860759499</v>
      </c>
      <c r="E290" s="118">
        <v>5.7105834885164498E-2</v>
      </c>
      <c r="F290" s="49">
        <v>20.134346512047657</v>
      </c>
      <c r="G290" s="50">
        <v>26.86</v>
      </c>
      <c r="H290" s="51">
        <v>0</v>
      </c>
      <c r="I290" s="49">
        <v>32.22</v>
      </c>
      <c r="J290" s="49">
        <v>0.60499999999999998</v>
      </c>
      <c r="K290" s="52" t="s">
        <v>633</v>
      </c>
      <c r="L290" s="52">
        <v>1.9</v>
      </c>
      <c r="M290" s="52">
        <v>227</v>
      </c>
      <c r="N290" s="52">
        <v>0.39</v>
      </c>
      <c r="O290" s="52"/>
      <c r="P290" s="119" t="s">
        <v>847</v>
      </c>
      <c r="Q290" s="52"/>
      <c r="R290" s="52"/>
      <c r="S290" s="52">
        <v>0</v>
      </c>
      <c r="T290" s="214" t="s">
        <v>633</v>
      </c>
      <c r="U290" s="171" t="s">
        <v>920</v>
      </c>
    </row>
    <row r="291" spans="1:24" ht="15" x14ac:dyDescent="0.25">
      <c r="A291" s="48" t="s">
        <v>434</v>
      </c>
      <c r="B291" s="48" t="s">
        <v>435</v>
      </c>
      <c r="C291" s="49">
        <v>8.8246164574616495E-2</v>
      </c>
      <c r="D291" s="49">
        <v>17.784891611874876</v>
      </c>
      <c r="E291" s="118">
        <v>1.3527217692720793E-2</v>
      </c>
      <c r="F291" s="49">
        <v>19.735332457979677</v>
      </c>
      <c r="G291" s="50">
        <v>80.304000000000002</v>
      </c>
      <c r="H291" s="51">
        <v>0</v>
      </c>
      <c r="I291" s="49">
        <v>102.41500000000001</v>
      </c>
      <c r="J291" s="49">
        <v>1.5009999999999999</v>
      </c>
      <c r="K291" s="52" t="s">
        <v>633</v>
      </c>
      <c r="L291" s="52">
        <v>1.9</v>
      </c>
      <c r="M291" s="52">
        <v>227</v>
      </c>
      <c r="N291" s="52">
        <v>0.39</v>
      </c>
      <c r="O291" s="52"/>
      <c r="P291" s="119" t="s">
        <v>879</v>
      </c>
      <c r="Q291" s="52"/>
      <c r="R291" s="52"/>
      <c r="S291" s="52">
        <v>0</v>
      </c>
      <c r="T291" s="214" t="s">
        <v>633</v>
      </c>
      <c r="U291" s="171" t="s">
        <v>920</v>
      </c>
    </row>
    <row r="292" spans="1:24" ht="15" x14ac:dyDescent="0.25">
      <c r="A292" s="48" t="s">
        <v>89</v>
      </c>
      <c r="B292" s="48" t="s">
        <v>436</v>
      </c>
      <c r="C292" s="49">
        <v>0.42377311834662568</v>
      </c>
      <c r="D292" s="49">
        <v>122.65876111615233</v>
      </c>
      <c r="E292" s="118">
        <v>6.2213683261328964E-2</v>
      </c>
      <c r="F292" s="49">
        <v>23.189013755917784</v>
      </c>
      <c r="G292" s="50">
        <v>302.68599999999998</v>
      </c>
      <c r="H292" s="51">
        <v>173.78</v>
      </c>
      <c r="I292" s="49">
        <v>355.23428558951076</v>
      </c>
      <c r="J292" s="49">
        <v>18.68</v>
      </c>
      <c r="K292" s="52" t="s">
        <v>633</v>
      </c>
      <c r="L292" s="52">
        <v>1.9</v>
      </c>
      <c r="M292" s="52">
        <v>227</v>
      </c>
      <c r="N292" s="52">
        <v>0.39</v>
      </c>
      <c r="O292" s="52"/>
      <c r="P292" s="119" t="s">
        <v>838</v>
      </c>
      <c r="Q292" s="52"/>
      <c r="R292" s="52"/>
      <c r="S292" s="52">
        <v>0</v>
      </c>
      <c r="T292" s="214">
        <v>0.47951875182706366</v>
      </c>
      <c r="U292" s="52" t="s">
        <v>919</v>
      </c>
    </row>
    <row r="293" spans="1:24" ht="15" x14ac:dyDescent="0.25">
      <c r="A293" s="48" t="s">
        <v>437</v>
      </c>
      <c r="C293" s="49">
        <v>5.3904494382022466E-2</v>
      </c>
      <c r="D293" s="49">
        <v>6.4401685393258425</v>
      </c>
      <c r="E293" s="118">
        <v>0.39</v>
      </c>
      <c r="F293" s="49">
        <v>0</v>
      </c>
      <c r="G293" s="50">
        <v>17.8</v>
      </c>
      <c r="H293" s="51">
        <v>0</v>
      </c>
      <c r="I293" s="49">
        <v>0.505</v>
      </c>
      <c r="J293" s="49">
        <v>0.505</v>
      </c>
      <c r="K293" s="52" t="s">
        <v>633</v>
      </c>
      <c r="L293" s="52">
        <v>1.9</v>
      </c>
      <c r="M293" s="52">
        <v>227</v>
      </c>
      <c r="N293" s="52">
        <v>0.39</v>
      </c>
      <c r="O293" s="52"/>
      <c r="P293" s="119">
        <v>0</v>
      </c>
      <c r="Q293" s="52"/>
      <c r="R293" s="52"/>
      <c r="S293" s="52">
        <v>0</v>
      </c>
      <c r="T293" s="214" t="s">
        <v>633</v>
      </c>
      <c r="U293" s="171" t="s">
        <v>920</v>
      </c>
      <c r="X293" s="48" t="s">
        <v>438</v>
      </c>
    </row>
    <row r="294" spans="1:24" ht="15" x14ac:dyDescent="0.25">
      <c r="A294" s="48" t="s">
        <v>92</v>
      </c>
      <c r="B294" s="48"/>
      <c r="C294" s="49">
        <v>0.15178571428571436</v>
      </c>
      <c r="D294" s="49">
        <v>32.072405714285722</v>
      </c>
      <c r="E294" s="118">
        <v>5.5906432748538022E-2</v>
      </c>
      <c r="F294" s="49">
        <v>19.187906297142856</v>
      </c>
      <c r="G294" s="50">
        <v>14</v>
      </c>
      <c r="H294" s="51">
        <v>0</v>
      </c>
      <c r="I294" s="49">
        <v>17.100000000000001</v>
      </c>
      <c r="J294" s="49">
        <v>0.4</v>
      </c>
      <c r="K294" s="52" t="s">
        <v>633</v>
      </c>
      <c r="L294" s="52">
        <v>1.9</v>
      </c>
      <c r="M294" s="52">
        <v>227</v>
      </c>
      <c r="N294" s="52">
        <v>0.39</v>
      </c>
      <c r="O294" s="52"/>
      <c r="P294" s="119">
        <v>0</v>
      </c>
      <c r="Q294" s="52"/>
      <c r="R294" s="52"/>
      <c r="S294" s="52">
        <v>0</v>
      </c>
      <c r="T294" s="214" t="s">
        <v>633</v>
      </c>
      <c r="U294" s="171" t="s">
        <v>920</v>
      </c>
      <c r="X294">
        <f>B294</f>
        <v>0</v>
      </c>
    </row>
    <row r="295" spans="1:24" ht="15" x14ac:dyDescent="0.25">
      <c r="A295" s="48" t="s">
        <v>440</v>
      </c>
      <c r="C295" s="120">
        <v>0.24115282670421212</v>
      </c>
      <c r="D295" s="120">
        <v>69.766472658672726</v>
      </c>
      <c r="E295" s="121">
        <v>4.6903895644963514E-2</v>
      </c>
      <c r="F295" s="120">
        <v>12.629736942341262</v>
      </c>
      <c r="G295" s="50">
        <v>50.911000000000001</v>
      </c>
      <c r="H295" s="51">
        <v>0</v>
      </c>
      <c r="I295" s="49">
        <v>115.919</v>
      </c>
      <c r="J295" s="49">
        <v>0.3</v>
      </c>
      <c r="K295" s="52" t="s">
        <v>633</v>
      </c>
      <c r="L295" s="52">
        <v>1.9</v>
      </c>
      <c r="M295" s="52">
        <v>227</v>
      </c>
      <c r="N295" s="52">
        <v>0.39</v>
      </c>
      <c r="O295" s="52"/>
      <c r="P295" s="119">
        <v>0</v>
      </c>
      <c r="Q295" s="52"/>
      <c r="R295" s="52"/>
      <c r="S295" s="52">
        <v>0</v>
      </c>
      <c r="T295" s="214" t="s">
        <v>633</v>
      </c>
      <c r="U295" s="171" t="s">
        <v>920</v>
      </c>
      <c r="X295" s="48" t="s">
        <v>441</v>
      </c>
    </row>
    <row r="296" spans="1:24" ht="15" x14ac:dyDescent="0.25">
      <c r="A296" s="48" t="s">
        <v>76</v>
      </c>
      <c r="C296" s="49" t="e">
        <v>#DIV/0!</v>
      </c>
      <c r="D296" s="49" t="e">
        <v>#DIV/0!</v>
      </c>
      <c r="E296" s="118">
        <v>6.9504950495049497E-2</v>
      </c>
      <c r="F296" s="49" t="e">
        <v>#DIV/0!</v>
      </c>
      <c r="G296" s="50">
        <v>0</v>
      </c>
      <c r="H296" s="51">
        <v>0</v>
      </c>
      <c r="I296" s="49">
        <v>0.20200000000000001</v>
      </c>
      <c r="J296" s="49">
        <v>3.5999999999999997E-2</v>
      </c>
      <c r="K296" s="52" t="s">
        <v>633</v>
      </c>
      <c r="L296" s="52">
        <v>1.9</v>
      </c>
      <c r="M296" s="52">
        <v>227</v>
      </c>
      <c r="N296" s="52">
        <v>0.39</v>
      </c>
      <c r="O296" s="52"/>
      <c r="P296" s="119">
        <v>0</v>
      </c>
      <c r="Q296" s="52"/>
      <c r="R296" s="52"/>
      <c r="S296" s="52">
        <v>0</v>
      </c>
      <c r="T296" s="214" t="s">
        <v>633</v>
      </c>
      <c r="U296" s="171" t="s">
        <v>920</v>
      </c>
      <c r="X296" s="48" t="s">
        <v>446</v>
      </c>
    </row>
    <row r="297" spans="1:24" ht="15" x14ac:dyDescent="0.25">
      <c r="A297" s="48" t="s">
        <v>443</v>
      </c>
      <c r="B297" s="48" t="s">
        <v>444</v>
      </c>
      <c r="C297" s="49">
        <v>0.49354430379746844</v>
      </c>
      <c r="D297" s="49">
        <v>91.762384810126591</v>
      </c>
      <c r="E297" s="118">
        <v>0.20325000000000001</v>
      </c>
      <c r="F297" s="49">
        <v>23.537179139240504</v>
      </c>
      <c r="G297" s="50">
        <v>7.9</v>
      </c>
      <c r="H297" s="51">
        <v>0</v>
      </c>
      <c r="I297" s="49">
        <v>12</v>
      </c>
      <c r="J297" s="49">
        <v>0.1</v>
      </c>
      <c r="K297" s="52" t="s">
        <v>633</v>
      </c>
      <c r="L297" s="52">
        <v>1.9</v>
      </c>
      <c r="M297" s="52">
        <v>227</v>
      </c>
      <c r="N297" s="52">
        <v>0.39</v>
      </c>
      <c r="O297" s="52"/>
      <c r="P297" s="119">
        <v>0</v>
      </c>
      <c r="Q297" s="52"/>
      <c r="R297" s="52"/>
      <c r="S297" s="52">
        <v>0</v>
      </c>
      <c r="T297" s="214" t="s">
        <v>633</v>
      </c>
      <c r="U297" s="171" t="s">
        <v>920</v>
      </c>
    </row>
    <row r="298" spans="1:24" ht="15" x14ac:dyDescent="0.25">
      <c r="A298" s="48" t="s">
        <v>84</v>
      </c>
      <c r="B298" s="48" t="s">
        <v>445</v>
      </c>
      <c r="C298" s="49">
        <v>1.3114341400032483</v>
      </c>
      <c r="D298" s="49">
        <v>32.203872015592019</v>
      </c>
      <c r="E298" s="118">
        <v>5.9022457067371206E-2</v>
      </c>
      <c r="F298" s="49">
        <v>33.535626636348873</v>
      </c>
      <c r="G298" s="50">
        <v>24.628</v>
      </c>
      <c r="H298" s="51">
        <v>0</v>
      </c>
      <c r="I298" s="49">
        <v>30.28</v>
      </c>
      <c r="J298" s="49">
        <v>0.48</v>
      </c>
      <c r="K298" s="52" t="s">
        <v>633</v>
      </c>
      <c r="L298" s="52">
        <v>1.9</v>
      </c>
      <c r="M298" s="52">
        <v>227</v>
      </c>
      <c r="N298" s="52">
        <v>0.39</v>
      </c>
      <c r="O298" s="52"/>
      <c r="P298" s="119" t="s">
        <v>837</v>
      </c>
      <c r="Q298" s="52"/>
      <c r="R298" s="52"/>
      <c r="S298" s="52">
        <v>0</v>
      </c>
      <c r="T298" s="214" t="s">
        <v>633</v>
      </c>
      <c r="U298" s="171" t="s">
        <v>920</v>
      </c>
    </row>
    <row r="299" spans="1:24" ht="15" x14ac:dyDescent="0.25">
      <c r="A299" s="48" t="s">
        <v>76</v>
      </c>
      <c r="C299" s="49">
        <v>2.8499999999999998E-2</v>
      </c>
      <c r="D299" s="49">
        <v>3.4049999999999998</v>
      </c>
      <c r="E299" s="118">
        <v>5.5606407322654466E-3</v>
      </c>
      <c r="F299" s="49">
        <v>0</v>
      </c>
      <c r="G299" s="50">
        <v>13.5</v>
      </c>
      <c r="H299" s="51">
        <v>0</v>
      </c>
      <c r="I299" s="49">
        <v>14.202500000000001</v>
      </c>
      <c r="J299" s="49">
        <v>0.20250000000000001</v>
      </c>
      <c r="K299" s="52" t="s">
        <v>633</v>
      </c>
      <c r="L299" s="52">
        <v>1.9</v>
      </c>
      <c r="M299" s="52">
        <v>227</v>
      </c>
      <c r="N299" s="52">
        <v>0.39</v>
      </c>
      <c r="O299" s="52"/>
      <c r="P299" s="119">
        <v>0</v>
      </c>
      <c r="Q299" s="52"/>
      <c r="R299" s="52"/>
      <c r="S299" s="52">
        <v>0</v>
      </c>
      <c r="T299" s="214" t="s">
        <v>633</v>
      </c>
      <c r="U299" s="171" t="s">
        <v>920</v>
      </c>
      <c r="X299" s="48" t="s">
        <v>466</v>
      </c>
    </row>
    <row r="300" spans="1:24" ht="15" x14ac:dyDescent="0.25">
      <c r="A300" s="48" t="s">
        <v>271</v>
      </c>
      <c r="C300" s="49"/>
      <c r="D300" s="49"/>
      <c r="E300" s="118"/>
      <c r="F300" s="49"/>
      <c r="G300" s="50">
        <v>0</v>
      </c>
      <c r="H300" s="51">
        <v>0</v>
      </c>
      <c r="I300" s="49">
        <v>0</v>
      </c>
      <c r="J300" s="49">
        <v>0</v>
      </c>
      <c r="K300" s="52" t="s">
        <v>633</v>
      </c>
      <c r="L300" s="52">
        <v>1.9</v>
      </c>
      <c r="M300" s="52">
        <v>227</v>
      </c>
      <c r="N300" s="52">
        <v>0.39</v>
      </c>
      <c r="O300" s="52"/>
      <c r="P300" s="119" t="s">
        <v>866</v>
      </c>
      <c r="Q300" s="52"/>
      <c r="R300" s="52"/>
      <c r="S300" s="52">
        <v>0</v>
      </c>
      <c r="T300" s="214" t="s">
        <v>633</v>
      </c>
      <c r="U300" s="171" t="s">
        <v>920</v>
      </c>
      <c r="X300" s="48" t="s">
        <v>447</v>
      </c>
    </row>
    <row r="301" spans="1:24" ht="15" x14ac:dyDescent="0.25">
      <c r="A301" s="48" t="s">
        <v>92</v>
      </c>
      <c r="B301" s="48"/>
      <c r="C301" s="49" t="e">
        <v>#DIV/0!</v>
      </c>
      <c r="D301" s="49" t="e">
        <v>#DIV/0!</v>
      </c>
      <c r="E301" s="118" t="e">
        <v>#DIV/0!</v>
      </c>
      <c r="F301" s="49" t="e">
        <v>#DIV/0!</v>
      </c>
      <c r="G301" s="50">
        <v>0</v>
      </c>
      <c r="H301" s="51">
        <v>0</v>
      </c>
      <c r="I301" s="49">
        <v>0</v>
      </c>
      <c r="J301" s="49">
        <v>0</v>
      </c>
      <c r="K301" s="52" t="s">
        <v>633</v>
      </c>
      <c r="L301" s="52">
        <v>1.9</v>
      </c>
      <c r="M301" s="52">
        <v>227</v>
      </c>
      <c r="N301" s="52">
        <v>0.39</v>
      </c>
      <c r="O301" s="52"/>
      <c r="P301" s="119">
        <v>0</v>
      </c>
      <c r="Q301" s="52"/>
      <c r="R301" s="52"/>
      <c r="S301" s="52">
        <v>0</v>
      </c>
      <c r="T301" s="214" t="s">
        <v>633</v>
      </c>
      <c r="U301" s="171" t="s">
        <v>920</v>
      </c>
      <c r="X301">
        <f>B301</f>
        <v>0</v>
      </c>
    </row>
    <row r="302" spans="1:24" ht="15" x14ac:dyDescent="0.25">
      <c r="A302" s="48" t="s">
        <v>94</v>
      </c>
      <c r="B302" s="48" t="s">
        <v>449</v>
      </c>
      <c r="C302" s="49">
        <v>5.16979865771812E-2</v>
      </c>
      <c r="D302" s="49">
        <v>7.0959570469798656</v>
      </c>
      <c r="E302" s="118">
        <v>1.3488278787184041E-2</v>
      </c>
      <c r="F302" s="49">
        <v>0.14316475167785234</v>
      </c>
      <c r="G302" s="50">
        <v>14.9</v>
      </c>
      <c r="H302" s="51">
        <v>0</v>
      </c>
      <c r="I302" s="49">
        <v>17.447000000000003</v>
      </c>
      <c r="J302" s="49">
        <v>0.34699999999999998</v>
      </c>
      <c r="K302" s="52" t="s">
        <v>633</v>
      </c>
      <c r="L302" s="52">
        <v>1.9</v>
      </c>
      <c r="M302" s="52">
        <v>227</v>
      </c>
      <c r="N302" s="52">
        <v>0.39</v>
      </c>
      <c r="O302" s="52"/>
      <c r="P302" s="119">
        <v>0</v>
      </c>
      <c r="Q302" s="52"/>
      <c r="R302" s="52"/>
      <c r="S302" s="52">
        <v>0</v>
      </c>
      <c r="T302" s="214" t="s">
        <v>633</v>
      </c>
      <c r="U302" s="171" t="s">
        <v>920</v>
      </c>
    </row>
    <row r="303" spans="1:24" ht="15" x14ac:dyDescent="0.25">
      <c r="A303" s="48" t="s">
        <v>443</v>
      </c>
      <c r="B303" s="48" t="s">
        <v>450</v>
      </c>
      <c r="C303" s="49">
        <v>0.15290476883834056</v>
      </c>
      <c r="D303" s="49">
        <v>80.502852661176831</v>
      </c>
      <c r="E303" s="118">
        <v>2.7644571248222838E-2</v>
      </c>
      <c r="F303" s="49">
        <v>15.274325385620031</v>
      </c>
      <c r="G303" s="50">
        <v>273.5</v>
      </c>
      <c r="H303" s="51">
        <v>13</v>
      </c>
      <c r="I303" s="49">
        <v>398.16135693215341</v>
      </c>
      <c r="J303" s="49">
        <v>11.3</v>
      </c>
      <c r="K303" s="52" t="s">
        <v>633</v>
      </c>
      <c r="L303" s="52">
        <v>1.9</v>
      </c>
      <c r="M303" s="52">
        <v>227</v>
      </c>
      <c r="N303" s="52">
        <v>0.39</v>
      </c>
      <c r="O303" s="52"/>
      <c r="P303" s="119">
        <v>0</v>
      </c>
      <c r="Q303" s="52"/>
      <c r="R303" s="52"/>
      <c r="S303" s="52">
        <v>0</v>
      </c>
      <c r="T303" s="214">
        <v>0.79547689282202561</v>
      </c>
      <c r="U303" s="52" t="s">
        <v>919</v>
      </c>
    </row>
    <row r="304" spans="1:24" ht="15" x14ac:dyDescent="0.25">
      <c r="A304" s="48" t="s">
        <v>206</v>
      </c>
      <c r="B304" s="48" t="s">
        <v>451</v>
      </c>
      <c r="C304" s="49">
        <v>0.55306701030927841</v>
      </c>
      <c r="D304" s="49">
        <v>127.62668659793815</v>
      </c>
      <c r="E304" s="118">
        <v>0.36428386818867114</v>
      </c>
      <c r="F304" s="49">
        <v>8.9064710721649476</v>
      </c>
      <c r="G304" s="50">
        <v>19.399999999999999</v>
      </c>
      <c r="H304" s="51">
        <v>0</v>
      </c>
      <c r="I304" s="49">
        <v>23.215</v>
      </c>
      <c r="J304" s="49">
        <v>0.91500000000000004</v>
      </c>
      <c r="K304" s="52" t="s">
        <v>633</v>
      </c>
      <c r="L304" s="52">
        <v>1.9</v>
      </c>
      <c r="M304" s="52">
        <v>227</v>
      </c>
      <c r="N304" s="52">
        <v>0.39</v>
      </c>
      <c r="O304" s="52"/>
      <c r="P304" s="119" t="s">
        <v>858</v>
      </c>
      <c r="Q304" s="52"/>
      <c r="R304" s="52"/>
      <c r="S304" s="52">
        <v>0</v>
      </c>
      <c r="T304" s="214" t="s">
        <v>633</v>
      </c>
      <c r="U304" s="171" t="s">
        <v>920</v>
      </c>
    </row>
    <row r="305" spans="1:24" ht="15" x14ac:dyDescent="0.25">
      <c r="A305" s="48" t="s">
        <v>452</v>
      </c>
      <c r="B305" s="48" t="s">
        <v>453</v>
      </c>
      <c r="C305" s="49">
        <v>0.40959459459459463</v>
      </c>
      <c r="D305" s="49">
        <v>79.13073513513514</v>
      </c>
      <c r="E305" s="118">
        <v>0.23153241650294701</v>
      </c>
      <c r="F305" s="49">
        <v>13.814660756756755</v>
      </c>
      <c r="G305" s="50">
        <v>44.4</v>
      </c>
      <c r="H305" s="51">
        <v>0</v>
      </c>
      <c r="I305" s="49">
        <v>50.9</v>
      </c>
      <c r="J305" s="49">
        <v>1.5</v>
      </c>
      <c r="K305" s="52" t="s">
        <v>633</v>
      </c>
      <c r="L305" s="52">
        <v>1.9</v>
      </c>
      <c r="M305" s="52">
        <v>227</v>
      </c>
      <c r="N305" s="52">
        <v>0.39</v>
      </c>
      <c r="O305" s="52"/>
      <c r="P305" s="119">
        <v>0</v>
      </c>
      <c r="Q305" s="52"/>
      <c r="R305" s="52"/>
      <c r="S305" s="52">
        <v>0</v>
      </c>
      <c r="T305" s="214" t="s">
        <v>633</v>
      </c>
      <c r="U305" s="171" t="s">
        <v>920</v>
      </c>
    </row>
    <row r="306" spans="1:24" ht="15" x14ac:dyDescent="0.25">
      <c r="A306" s="48" t="s">
        <v>92</v>
      </c>
      <c r="B306" s="48"/>
      <c r="C306" s="49">
        <v>0.16023809523809524</v>
      </c>
      <c r="D306" s="49">
        <v>29.61879174603175</v>
      </c>
      <c r="E306" s="118">
        <v>4.4248985115020296E-2</v>
      </c>
      <c r="F306" s="49">
        <v>17.989381382857143</v>
      </c>
      <c r="G306" s="50">
        <v>63</v>
      </c>
      <c r="H306" s="51">
        <v>0</v>
      </c>
      <c r="I306" s="49">
        <v>73.900000000000006</v>
      </c>
      <c r="J306" s="49">
        <v>3</v>
      </c>
      <c r="K306" s="52" t="s">
        <v>633</v>
      </c>
      <c r="L306" s="52">
        <v>1.9</v>
      </c>
      <c r="M306" s="52">
        <v>227</v>
      </c>
      <c r="N306" s="52">
        <v>0.39</v>
      </c>
      <c r="O306" s="52"/>
      <c r="P306" s="119">
        <v>0</v>
      </c>
      <c r="Q306" s="52"/>
      <c r="R306" s="52"/>
      <c r="S306" s="52">
        <v>0</v>
      </c>
      <c r="T306" s="214" t="s">
        <v>633</v>
      </c>
      <c r="U306" s="171" t="s">
        <v>920</v>
      </c>
      <c r="X306">
        <f>B306</f>
        <v>0</v>
      </c>
    </row>
    <row r="307" spans="1:24" ht="15" x14ac:dyDescent="0.25">
      <c r="A307" s="48" t="s">
        <v>455</v>
      </c>
      <c r="B307" s="48" t="s">
        <v>456</v>
      </c>
      <c r="C307" s="49">
        <v>2.8499999999999998E-2</v>
      </c>
      <c r="D307" s="49">
        <v>3.4049999999999998</v>
      </c>
      <c r="E307" s="118">
        <v>5.3233749526199574E-3</v>
      </c>
      <c r="F307" s="49">
        <v>0</v>
      </c>
      <c r="G307" s="50">
        <v>322.89999999999998</v>
      </c>
      <c r="H307" s="51">
        <v>0</v>
      </c>
      <c r="I307" s="49">
        <v>354.84350000000001</v>
      </c>
      <c r="J307" s="49">
        <v>4.8434999999999997</v>
      </c>
      <c r="K307" s="52" t="s">
        <v>633</v>
      </c>
      <c r="L307" s="52">
        <v>1.9</v>
      </c>
      <c r="M307" s="52">
        <v>227</v>
      </c>
      <c r="N307" s="52">
        <v>0.39</v>
      </c>
      <c r="O307" s="52"/>
      <c r="P307" s="119">
        <v>0</v>
      </c>
      <c r="Q307" s="52"/>
      <c r="R307" s="52"/>
      <c r="S307" s="52">
        <v>0</v>
      </c>
      <c r="T307" s="214" t="s">
        <v>633</v>
      </c>
      <c r="U307" s="171" t="s">
        <v>920</v>
      </c>
    </row>
    <row r="308" spans="1:24" ht="15" x14ac:dyDescent="0.25">
      <c r="A308" s="48" t="s">
        <v>159</v>
      </c>
      <c r="B308" s="196"/>
      <c r="C308" s="49" t="e">
        <v>#VALUE!</v>
      </c>
      <c r="D308" s="49" t="e">
        <v>#VALUE!</v>
      </c>
      <c r="E308" s="118" t="e">
        <v>#DIV/0!</v>
      </c>
      <c r="F308" s="49" t="e">
        <v>#VALUE!</v>
      </c>
      <c r="G308" s="50" t="s">
        <v>633</v>
      </c>
      <c r="H308" s="51">
        <v>0</v>
      </c>
      <c r="I308" s="49">
        <v>0</v>
      </c>
      <c r="J308" s="49">
        <v>0</v>
      </c>
      <c r="K308" s="52" t="s">
        <v>633</v>
      </c>
      <c r="L308" s="52">
        <v>1.9</v>
      </c>
      <c r="M308" s="52">
        <v>227</v>
      </c>
      <c r="N308" s="52">
        <v>0.39</v>
      </c>
      <c r="O308" s="52"/>
      <c r="P308" s="119">
        <v>0</v>
      </c>
      <c r="Q308" s="52"/>
      <c r="R308" s="52"/>
      <c r="S308" s="52">
        <v>0</v>
      </c>
      <c r="T308" s="214" t="s">
        <v>633</v>
      </c>
      <c r="U308" s="171" t="s">
        <v>920</v>
      </c>
      <c r="X308" s="48" t="s">
        <v>457</v>
      </c>
    </row>
    <row r="309" spans="1:24" ht="15" x14ac:dyDescent="0.25">
      <c r="A309" s="48" t="s">
        <v>176</v>
      </c>
      <c r="B309" s="48" t="s">
        <v>458</v>
      </c>
      <c r="C309" s="49">
        <v>0.2513896565337545</v>
      </c>
      <c r="D309" s="49">
        <v>55.461912356889073</v>
      </c>
      <c r="E309" s="118">
        <v>8.7790388794977067E-2</v>
      </c>
      <c r="F309" s="49">
        <v>25.071911710067116</v>
      </c>
      <c r="G309" s="50">
        <v>2.5329999999999999</v>
      </c>
      <c r="H309" s="51">
        <v>0</v>
      </c>
      <c r="I309" s="49">
        <v>4.141</v>
      </c>
      <c r="J309" s="49">
        <v>8.5999999999999993E-2</v>
      </c>
      <c r="K309" s="52" t="s">
        <v>633</v>
      </c>
      <c r="L309" s="52">
        <v>1.9</v>
      </c>
      <c r="M309" s="52">
        <v>227</v>
      </c>
      <c r="N309" s="52">
        <v>0.39</v>
      </c>
      <c r="O309" s="52"/>
      <c r="P309" s="119">
        <v>0</v>
      </c>
      <c r="Q309" s="52"/>
      <c r="R309" s="52"/>
      <c r="S309" s="52">
        <v>0</v>
      </c>
      <c r="T309" s="214" t="s">
        <v>633</v>
      </c>
      <c r="U309" s="171" t="s">
        <v>920</v>
      </c>
    </row>
    <row r="310" spans="1:24" ht="15" x14ac:dyDescent="0.25">
      <c r="A310" s="48" t="s">
        <v>345</v>
      </c>
      <c r="B310" s="196"/>
      <c r="C310" s="49">
        <v>0.266119986075117</v>
      </c>
      <c r="D310" s="49">
        <v>49.261532510733765</v>
      </c>
      <c r="E310" s="118">
        <v>0.13639498432601882</v>
      </c>
      <c r="F310" s="49">
        <v>22.745314385626671</v>
      </c>
      <c r="G310" s="50">
        <v>25.853000000000002</v>
      </c>
      <c r="H310" s="51">
        <v>0</v>
      </c>
      <c r="I310" s="49">
        <v>31.9</v>
      </c>
      <c r="J310" s="49">
        <v>0.9</v>
      </c>
      <c r="K310" s="52" t="s">
        <v>633</v>
      </c>
      <c r="L310" s="52">
        <v>1.9</v>
      </c>
      <c r="M310" s="52">
        <v>227</v>
      </c>
      <c r="N310" s="52">
        <v>0.39</v>
      </c>
      <c r="O310" s="52"/>
      <c r="P310" s="119">
        <v>0</v>
      </c>
      <c r="Q310" s="52"/>
      <c r="R310" s="52"/>
      <c r="S310" s="52">
        <v>0</v>
      </c>
      <c r="T310" s="214" t="s">
        <v>633</v>
      </c>
      <c r="U310" s="171" t="s">
        <v>920</v>
      </c>
      <c r="X310" s="48" t="s">
        <v>459</v>
      </c>
    </row>
    <row r="311" spans="1:24" ht="15" x14ac:dyDescent="0.25">
      <c r="A311" s="48" t="s">
        <v>151</v>
      </c>
      <c r="B311" s="48" t="s">
        <v>642</v>
      </c>
      <c r="C311" s="49">
        <v>0.23670000000000016</v>
      </c>
      <c r="D311" s="49">
        <v>29.800012000000006</v>
      </c>
      <c r="E311" s="118">
        <v>6.5378151260504197E-2</v>
      </c>
      <c r="F311" s="49">
        <v>17.09560836</v>
      </c>
      <c r="G311" s="50">
        <v>1</v>
      </c>
      <c r="H311" s="51">
        <v>0</v>
      </c>
      <c r="I311" s="49">
        <v>1.19</v>
      </c>
      <c r="J311" s="49">
        <v>0.02</v>
      </c>
      <c r="K311" s="52" t="s">
        <v>633</v>
      </c>
      <c r="L311" s="52">
        <v>1.9</v>
      </c>
      <c r="M311" s="52">
        <v>227</v>
      </c>
      <c r="N311" s="52">
        <v>0.39</v>
      </c>
      <c r="O311" s="52"/>
      <c r="P311" s="119" t="s">
        <v>850</v>
      </c>
      <c r="Q311" s="52"/>
      <c r="R311" s="52"/>
      <c r="S311" s="52">
        <v>0</v>
      </c>
      <c r="T311" s="214" t="s">
        <v>633</v>
      </c>
      <c r="U311" s="171" t="s">
        <v>920</v>
      </c>
    </row>
    <row r="312" spans="1:24" ht="15" x14ac:dyDescent="0.25">
      <c r="A312" s="48" t="s">
        <v>895</v>
      </c>
      <c r="B312" s="48" t="s">
        <v>896</v>
      </c>
      <c r="C312" s="49">
        <v>0.22245689655172415</v>
      </c>
      <c r="D312" s="49">
        <v>40.603857471264369</v>
      </c>
      <c r="E312" s="118">
        <v>0.14095011876484559</v>
      </c>
      <c r="F312" s="49">
        <v>6.8009897073718149</v>
      </c>
      <c r="G312" s="50">
        <v>69.599999999999994</v>
      </c>
      <c r="H312" s="51">
        <v>0</v>
      </c>
      <c r="I312" s="49">
        <v>84.2</v>
      </c>
      <c r="J312" s="49">
        <v>1.2</v>
      </c>
      <c r="K312" s="52" t="s">
        <v>633</v>
      </c>
      <c r="L312" s="52">
        <v>1.9</v>
      </c>
      <c r="M312" s="52">
        <v>227</v>
      </c>
      <c r="N312" s="52">
        <v>0.39</v>
      </c>
      <c r="O312" s="52"/>
      <c r="P312" s="119">
        <v>0</v>
      </c>
      <c r="Q312" s="52"/>
      <c r="R312" s="52"/>
      <c r="S312" s="52"/>
      <c r="T312" s="214" t="s">
        <v>633</v>
      </c>
      <c r="U312" s="171" t="s">
        <v>920</v>
      </c>
    </row>
    <row r="313" spans="1:24" ht="15" x14ac:dyDescent="0.25">
      <c r="A313" s="48" t="s">
        <v>771</v>
      </c>
      <c r="B313" s="48" t="s">
        <v>683</v>
      </c>
      <c r="C313" s="120">
        <v>0.4389752408160188</v>
      </c>
      <c r="D313" s="120">
        <v>93.571085098542866</v>
      </c>
      <c r="E313" s="121">
        <v>0.21642465113924386</v>
      </c>
      <c r="F313" s="120">
        <v>7.7950405730923995</v>
      </c>
      <c r="G313" s="50">
        <v>7754.6</v>
      </c>
      <c r="H313" s="51">
        <v>1749.057</v>
      </c>
      <c r="I313" s="49">
        <v>7625.8721103464186</v>
      </c>
      <c r="J313" s="49">
        <v>903.13599999999997</v>
      </c>
      <c r="K313" s="52" t="s">
        <v>633</v>
      </c>
      <c r="L313" s="52">
        <v>1.9</v>
      </c>
      <c r="M313" s="52">
        <v>227</v>
      </c>
      <c r="N313" s="52">
        <v>0.39</v>
      </c>
      <c r="O313" s="52"/>
      <c r="P313" s="119">
        <v>0</v>
      </c>
      <c r="Q313" s="52"/>
      <c r="R313" s="52"/>
      <c r="S313" s="52">
        <v>0</v>
      </c>
      <c r="T313" s="214">
        <v>0.47950568543520017</v>
      </c>
      <c r="U313" s="52" t="s">
        <v>919</v>
      </c>
    </row>
    <row r="314" spans="1:24" ht="15" x14ac:dyDescent="0.25">
      <c r="A314" s="48" t="s">
        <v>157</v>
      </c>
      <c r="B314" s="48" t="s">
        <v>460</v>
      </c>
      <c r="C314" s="49">
        <v>9.4421052631578989E-2</v>
      </c>
      <c r="D314" s="49">
        <v>12.800987621052634</v>
      </c>
      <c r="E314" s="118">
        <v>7.0722977809591983E-3</v>
      </c>
      <c r="F314" s="49">
        <v>22.306929170526317</v>
      </c>
      <c r="G314" s="50">
        <v>5.7</v>
      </c>
      <c r="H314" s="51">
        <v>0</v>
      </c>
      <c r="I314" s="49">
        <v>8.3819999999999997</v>
      </c>
      <c r="J314" s="49">
        <v>0.152</v>
      </c>
      <c r="K314" s="52" t="s">
        <v>797</v>
      </c>
      <c r="L314" s="52">
        <v>1.9</v>
      </c>
      <c r="M314" s="52">
        <v>7.2000000000000005E-4</v>
      </c>
      <c r="N314" s="52">
        <v>0.39</v>
      </c>
      <c r="O314" s="52"/>
      <c r="P314" s="119" t="s">
        <v>851</v>
      </c>
      <c r="Q314" s="52"/>
      <c r="R314" s="52"/>
      <c r="S314" s="52">
        <v>0</v>
      </c>
      <c r="T314" s="214" t="s">
        <v>633</v>
      </c>
      <c r="U314" s="171" t="s">
        <v>920</v>
      </c>
    </row>
    <row r="315" spans="1:24" ht="15" x14ac:dyDescent="0.25">
      <c r="A315" s="48" t="s">
        <v>143</v>
      </c>
      <c r="B315" s="48" t="s">
        <v>461</v>
      </c>
      <c r="C315" s="49">
        <v>0.55935805792796145</v>
      </c>
      <c r="D315" s="49">
        <v>112.93343551800966</v>
      </c>
      <c r="E315" s="118">
        <v>0.27325974203234832</v>
      </c>
      <c r="F315" s="49">
        <v>21.490279773486815</v>
      </c>
      <c r="G315" s="50">
        <v>21.544</v>
      </c>
      <c r="H315" s="51">
        <v>0</v>
      </c>
      <c r="I315" s="49">
        <v>29.306000000000001</v>
      </c>
      <c r="J315" s="49">
        <v>0.58499999999999996</v>
      </c>
      <c r="K315" s="52" t="s">
        <v>633</v>
      </c>
      <c r="L315" s="52">
        <v>1.9</v>
      </c>
      <c r="M315" s="52">
        <v>227</v>
      </c>
      <c r="N315" s="52">
        <v>0.39</v>
      </c>
      <c r="O315" s="52"/>
      <c r="P315" s="119" t="s">
        <v>847</v>
      </c>
      <c r="Q315" s="52"/>
      <c r="R315" s="52"/>
      <c r="S315" s="52">
        <v>0</v>
      </c>
      <c r="T315" s="214" t="s">
        <v>633</v>
      </c>
      <c r="U315" s="171" t="s">
        <v>920</v>
      </c>
    </row>
    <row r="316" spans="1:24" ht="15" x14ac:dyDescent="0.25">
      <c r="A316" s="48" t="s">
        <v>89</v>
      </c>
      <c r="B316" s="48" t="s">
        <v>462</v>
      </c>
      <c r="C316" s="49">
        <v>0.21650231466801953</v>
      </c>
      <c r="D316" s="49">
        <v>47.954075908427932</v>
      </c>
      <c r="E316" s="118">
        <v>0.12764968015525049</v>
      </c>
      <c r="F316" s="49">
        <v>3.4393722360327224</v>
      </c>
      <c r="G316" s="50">
        <v>31.538</v>
      </c>
      <c r="H316" s="51">
        <v>8.67</v>
      </c>
      <c r="I316" s="49">
        <v>41.738999999999997</v>
      </c>
      <c r="J316" s="49">
        <v>0.623</v>
      </c>
      <c r="K316" s="52" t="s">
        <v>633</v>
      </c>
      <c r="L316" s="52">
        <v>1.9</v>
      </c>
      <c r="M316" s="52">
        <v>227</v>
      </c>
      <c r="N316" s="52">
        <v>0.39</v>
      </c>
      <c r="O316" s="52"/>
      <c r="P316" s="119" t="s">
        <v>838</v>
      </c>
      <c r="Q316" s="52"/>
      <c r="R316" s="52"/>
      <c r="S316" s="52">
        <v>0</v>
      </c>
      <c r="T316" s="214" t="s">
        <v>633</v>
      </c>
      <c r="U316" s="171" t="s">
        <v>920</v>
      </c>
    </row>
    <row r="317" spans="1:24" ht="15" x14ac:dyDescent="0.25">
      <c r="A317" s="48" t="s">
        <v>67</v>
      </c>
      <c r="B317" s="48" t="s">
        <v>463</v>
      </c>
      <c r="C317" s="49">
        <v>0.20356164383561662</v>
      </c>
      <c r="D317" s="49">
        <v>15.428816438356165</v>
      </c>
      <c r="E317" s="118">
        <v>1.3350253807106598E-2</v>
      </c>
      <c r="F317" s="49">
        <v>23.074429068493149</v>
      </c>
      <c r="G317" s="50">
        <v>14.6</v>
      </c>
      <c r="H317" s="51">
        <v>0</v>
      </c>
      <c r="I317" s="49">
        <v>23.64</v>
      </c>
      <c r="J317" s="49">
        <v>0.04</v>
      </c>
      <c r="K317" s="52" t="s">
        <v>633</v>
      </c>
      <c r="L317" s="52">
        <v>1.9</v>
      </c>
      <c r="M317" s="52">
        <v>227</v>
      </c>
      <c r="N317" s="52">
        <v>0.39</v>
      </c>
      <c r="O317" s="52"/>
      <c r="P317" s="119">
        <v>0</v>
      </c>
      <c r="Q317" s="52"/>
      <c r="R317" s="52"/>
      <c r="S317" s="52">
        <v>0</v>
      </c>
      <c r="T317" s="214" t="s">
        <v>633</v>
      </c>
      <c r="U317" s="171" t="s">
        <v>920</v>
      </c>
    </row>
    <row r="318" spans="1:24" ht="15" x14ac:dyDescent="0.25">
      <c r="A318" s="48" t="s">
        <v>464</v>
      </c>
      <c r="B318" s="48" t="s">
        <v>465</v>
      </c>
      <c r="C318" s="49">
        <v>0.27993809161740196</v>
      </c>
      <c r="D318" s="49">
        <v>44.069282017857773</v>
      </c>
      <c r="E318" s="118">
        <v>7.3369065705470526E-2</v>
      </c>
      <c r="F318" s="49">
        <v>8.7508851424116916</v>
      </c>
      <c r="G318" s="50">
        <v>125.8</v>
      </c>
      <c r="H318" s="51">
        <v>32.700000000000003</v>
      </c>
      <c r="I318" s="49">
        <v>165.59548809526709</v>
      </c>
      <c r="J318" s="49">
        <v>8.1999999999999993</v>
      </c>
      <c r="K318" s="52" t="s">
        <v>633</v>
      </c>
      <c r="L318" s="52">
        <v>1.9</v>
      </c>
      <c r="M318" s="52">
        <v>227</v>
      </c>
      <c r="N318" s="52">
        <v>0.39</v>
      </c>
      <c r="O318" s="52"/>
      <c r="P318" s="119">
        <v>0</v>
      </c>
      <c r="Q318" s="52"/>
      <c r="R318" s="52"/>
      <c r="S318" s="52">
        <v>0</v>
      </c>
      <c r="T318" s="214">
        <v>0.53172812736217101</v>
      </c>
      <c r="U318" s="52" t="s">
        <v>919</v>
      </c>
    </row>
    <row r="319" spans="1:24" ht="15" x14ac:dyDescent="0.25">
      <c r="A319" s="48" t="s">
        <v>76</v>
      </c>
      <c r="C319" s="49" t="e">
        <v>#DIV/0!</v>
      </c>
      <c r="D319" s="49" t="e">
        <v>#DIV/0!</v>
      </c>
      <c r="E319" s="118">
        <v>0.14979757085020243</v>
      </c>
      <c r="F319" s="49" t="e">
        <v>#DIV/0!</v>
      </c>
      <c r="G319" s="50">
        <v>0</v>
      </c>
      <c r="H319" s="51">
        <v>0</v>
      </c>
      <c r="I319" s="49">
        <v>0.247</v>
      </c>
      <c r="J319" s="49">
        <v>0</v>
      </c>
      <c r="K319" s="52" t="s">
        <v>633</v>
      </c>
      <c r="L319" s="52">
        <v>1.9</v>
      </c>
      <c r="M319" s="52">
        <v>227</v>
      </c>
      <c r="N319" s="52">
        <v>0.39</v>
      </c>
      <c r="O319" s="52"/>
      <c r="P319" s="119">
        <v>0</v>
      </c>
      <c r="Q319" s="52"/>
      <c r="R319" s="52"/>
      <c r="S319" s="52">
        <v>0</v>
      </c>
      <c r="T319" s="214" t="s">
        <v>633</v>
      </c>
      <c r="U319" s="171" t="s">
        <v>920</v>
      </c>
      <c r="X319" s="48" t="s">
        <v>489</v>
      </c>
    </row>
    <row r="320" spans="1:24" ht="15" x14ac:dyDescent="0.25">
      <c r="A320" s="48" t="s">
        <v>94</v>
      </c>
      <c r="B320" s="48" t="s">
        <v>467</v>
      </c>
      <c r="C320" s="49" t="e">
        <v>#VALUE!</v>
      </c>
      <c r="D320" s="49" t="e">
        <v>#VALUE!</v>
      </c>
      <c r="E320" s="118" t="e">
        <v>#DIV/0!</v>
      </c>
      <c r="F320" s="49" t="e">
        <v>#VALUE!</v>
      </c>
      <c r="G320" s="50" t="s">
        <v>633</v>
      </c>
      <c r="H320" s="51">
        <v>0</v>
      </c>
      <c r="I320" s="49">
        <v>0</v>
      </c>
      <c r="J320" s="49">
        <v>0</v>
      </c>
      <c r="K320" s="52" t="s">
        <v>633</v>
      </c>
      <c r="L320" s="52">
        <v>1.9</v>
      </c>
      <c r="M320" s="52">
        <v>227</v>
      </c>
      <c r="N320" s="52">
        <v>0.39</v>
      </c>
      <c r="O320" s="52"/>
      <c r="P320" s="119">
        <v>0</v>
      </c>
      <c r="Q320" s="52"/>
      <c r="R320" s="52"/>
      <c r="S320" s="52">
        <v>0</v>
      </c>
      <c r="T320" s="214" t="s">
        <v>633</v>
      </c>
      <c r="U320" s="171" t="s">
        <v>920</v>
      </c>
    </row>
    <row r="321" spans="1:24" ht="15" x14ac:dyDescent="0.25">
      <c r="A321" s="124" t="s">
        <v>269</v>
      </c>
      <c r="B321" s="123" t="s">
        <v>897</v>
      </c>
      <c r="C321" s="49">
        <v>0.43075949367088617</v>
      </c>
      <c r="D321" s="49">
        <v>65.216556962025322</v>
      </c>
      <c r="E321" s="118">
        <v>0.15380952380952381</v>
      </c>
      <c r="F321" s="49">
        <v>16.8856022278481</v>
      </c>
      <c r="G321" s="50">
        <v>0.79</v>
      </c>
      <c r="H321" s="51">
        <v>0</v>
      </c>
      <c r="I321" s="49">
        <v>0.94499999999999995</v>
      </c>
      <c r="J321" s="49">
        <v>6.5000000000000002E-2</v>
      </c>
      <c r="K321" s="52" t="s">
        <v>633</v>
      </c>
      <c r="L321" s="52">
        <v>1.9</v>
      </c>
      <c r="M321" s="52">
        <v>227</v>
      </c>
      <c r="N321" s="52">
        <v>0.39</v>
      </c>
      <c r="O321" s="52"/>
      <c r="P321" s="119">
        <v>0</v>
      </c>
      <c r="Q321" s="52"/>
      <c r="R321" s="52"/>
      <c r="S321" s="52" t="e">
        <v>#N/A</v>
      </c>
      <c r="T321" s="214" t="s">
        <v>633</v>
      </c>
      <c r="U321" s="52" t="s">
        <v>633</v>
      </c>
      <c r="V321" s="52"/>
      <c r="W321" s="52"/>
      <c r="X321" s="52"/>
    </row>
    <row r="322" spans="1:24" ht="15" x14ac:dyDescent="0.25">
      <c r="A322" s="48" t="s">
        <v>771</v>
      </c>
      <c r="B322" s="48" t="s">
        <v>468</v>
      </c>
      <c r="C322" s="49">
        <v>0.17977771867242434</v>
      </c>
      <c r="D322" s="49">
        <v>15.528556668126916</v>
      </c>
      <c r="E322" s="118">
        <v>2.1006046483888593E-2</v>
      </c>
      <c r="F322" s="49">
        <v>17.118230492521434</v>
      </c>
      <c r="G322" s="50">
        <v>2.3968500000000001</v>
      </c>
      <c r="H322" s="51">
        <v>0</v>
      </c>
      <c r="I322" s="49">
        <v>2.9049527500000001</v>
      </c>
      <c r="J322" s="49">
        <v>3.5952749999999999E-2</v>
      </c>
      <c r="K322" s="52" t="s">
        <v>633</v>
      </c>
      <c r="L322" s="52">
        <v>1.9</v>
      </c>
      <c r="M322" s="52">
        <v>227</v>
      </c>
      <c r="N322" s="52">
        <v>0.39</v>
      </c>
      <c r="O322" s="52"/>
      <c r="P322" s="119">
        <v>0</v>
      </c>
      <c r="Q322" s="52"/>
      <c r="R322" s="52"/>
      <c r="S322" s="52">
        <v>0</v>
      </c>
      <c r="T322" s="214" t="s">
        <v>633</v>
      </c>
      <c r="U322" s="171" t="s">
        <v>920</v>
      </c>
    </row>
    <row r="323" spans="1:24" ht="15" x14ac:dyDescent="0.25">
      <c r="A323" s="48" t="s">
        <v>443</v>
      </c>
      <c r="C323" s="49">
        <v>0.89617647058823546</v>
      </c>
      <c r="D323" s="49">
        <v>168.95314117647061</v>
      </c>
      <c r="E323" s="118">
        <v>0.22034090909090909</v>
      </c>
      <c r="F323" s="49">
        <v>40.288570941176459</v>
      </c>
      <c r="G323" s="50">
        <v>3.4</v>
      </c>
      <c r="H323" s="51">
        <v>0</v>
      </c>
      <c r="I323" s="49">
        <v>8.8000000000000007</v>
      </c>
      <c r="J323" s="49">
        <v>0.1</v>
      </c>
      <c r="K323" s="52" t="s">
        <v>633</v>
      </c>
      <c r="L323" s="52">
        <v>1.9</v>
      </c>
      <c r="M323" s="52">
        <v>227</v>
      </c>
      <c r="N323" s="52">
        <v>0.39</v>
      </c>
      <c r="O323" s="52"/>
      <c r="P323" s="119">
        <v>0</v>
      </c>
      <c r="Q323" s="52"/>
      <c r="R323" s="52"/>
      <c r="S323" s="52">
        <v>0</v>
      </c>
      <c r="T323" s="214" t="s">
        <v>633</v>
      </c>
      <c r="U323" s="171" t="s">
        <v>920</v>
      </c>
      <c r="X323" s="48" t="s">
        <v>469</v>
      </c>
    </row>
    <row r="324" spans="1:24" ht="15" x14ac:dyDescent="0.25">
      <c r="A324" s="48" t="s">
        <v>464</v>
      </c>
      <c r="C324" s="49" t="e">
        <v>#DIV/0!</v>
      </c>
      <c r="D324" s="49" t="e">
        <v>#DIV/0!</v>
      </c>
      <c r="E324" s="118" t="e">
        <v>#DIV/0!</v>
      </c>
      <c r="F324" s="49" t="e">
        <v>#DIV/0!</v>
      </c>
      <c r="G324" s="50">
        <v>0</v>
      </c>
      <c r="H324" s="51">
        <v>0</v>
      </c>
      <c r="I324" s="49">
        <v>0</v>
      </c>
      <c r="J324" s="49">
        <v>0</v>
      </c>
      <c r="K324" s="52" t="s">
        <v>633</v>
      </c>
      <c r="L324" s="52">
        <v>1.9</v>
      </c>
      <c r="M324" s="52">
        <v>227</v>
      </c>
      <c r="N324" s="52">
        <v>0.39</v>
      </c>
      <c r="O324" s="52"/>
      <c r="P324" s="119">
        <v>0</v>
      </c>
      <c r="Q324" s="52"/>
      <c r="R324" s="52"/>
      <c r="S324" s="52">
        <v>0</v>
      </c>
      <c r="T324" s="214" t="s">
        <v>633</v>
      </c>
      <c r="U324" s="171" t="s">
        <v>920</v>
      </c>
      <c r="X324" s="48" t="s">
        <v>470</v>
      </c>
    </row>
    <row r="325" spans="1:24" ht="15" x14ac:dyDescent="0.25">
      <c r="A325" s="48" t="s">
        <v>471</v>
      </c>
      <c r="B325" s="48" t="s">
        <v>472</v>
      </c>
      <c r="C325" s="167" t="s">
        <v>914</v>
      </c>
      <c r="D325" s="167" t="s">
        <v>914</v>
      </c>
      <c r="E325" s="179" t="s">
        <v>914</v>
      </c>
      <c r="F325" s="167" t="s">
        <v>914</v>
      </c>
      <c r="G325" s="50">
        <v>991.40300000000002</v>
      </c>
      <c r="H325" s="51">
        <v>0</v>
      </c>
      <c r="I325" s="167" t="s">
        <v>931</v>
      </c>
      <c r="J325" s="49">
        <v>208.90599999999998</v>
      </c>
      <c r="K325" s="52" t="s">
        <v>806</v>
      </c>
      <c r="L325" s="181" t="s">
        <v>931</v>
      </c>
      <c r="M325" s="181" t="s">
        <v>931</v>
      </c>
      <c r="N325" s="181" t="s">
        <v>931</v>
      </c>
      <c r="O325" s="52"/>
      <c r="P325" s="166" t="s">
        <v>935</v>
      </c>
      <c r="Q325" s="52"/>
      <c r="R325" s="52"/>
      <c r="S325" s="52">
        <v>0</v>
      </c>
      <c r="T325" s="214" t="s">
        <v>633</v>
      </c>
      <c r="U325" s="171" t="s">
        <v>920</v>
      </c>
    </row>
    <row r="326" spans="1:24" ht="15" x14ac:dyDescent="0.25">
      <c r="A326" s="48" t="s">
        <v>245</v>
      </c>
      <c r="B326" s="48" t="s">
        <v>473</v>
      </c>
      <c r="C326" s="49">
        <v>0.50044744508580841</v>
      </c>
      <c r="D326" s="49">
        <v>158.89704367926041</v>
      </c>
      <c r="E326" s="118">
        <v>0.22967159817717797</v>
      </c>
      <c r="F326" s="49">
        <v>8.396556164441499</v>
      </c>
      <c r="G326" s="50">
        <v>562.72199999999998</v>
      </c>
      <c r="H326" s="51">
        <v>139</v>
      </c>
      <c r="I326" s="49">
        <v>748.4499617139985</v>
      </c>
      <c r="J326" s="49">
        <v>50.263000000000005</v>
      </c>
      <c r="K326" s="52" t="s">
        <v>633</v>
      </c>
      <c r="L326" s="52">
        <v>1.9</v>
      </c>
      <c r="M326" s="52">
        <v>227</v>
      </c>
      <c r="N326" s="52">
        <v>0.39</v>
      </c>
      <c r="O326" s="52"/>
      <c r="P326" s="119" t="s">
        <v>862</v>
      </c>
      <c r="Q326" s="52"/>
      <c r="R326" s="52"/>
      <c r="S326" s="52">
        <v>0</v>
      </c>
      <c r="T326" s="214">
        <v>0.56818260409198218</v>
      </c>
      <c r="U326" s="52" t="s">
        <v>919</v>
      </c>
    </row>
    <row r="327" spans="1:24" ht="15" x14ac:dyDescent="0.25">
      <c r="A327" s="48" t="s">
        <v>143</v>
      </c>
      <c r="B327" s="48" t="s">
        <v>474</v>
      </c>
      <c r="C327" s="49">
        <v>0.17875249216747371</v>
      </c>
      <c r="D327" s="49">
        <v>36.328027342637427</v>
      </c>
      <c r="E327" s="118">
        <v>7.6434201098638632E-2</v>
      </c>
      <c r="F327" s="49">
        <v>18.586778078040446</v>
      </c>
      <c r="G327" s="50">
        <v>35.11</v>
      </c>
      <c r="H327" s="51">
        <v>0</v>
      </c>
      <c r="I327" s="49">
        <v>41.87</v>
      </c>
      <c r="J327" s="49">
        <v>0.77</v>
      </c>
      <c r="K327" s="52" t="s">
        <v>633</v>
      </c>
      <c r="L327" s="52">
        <v>1.9</v>
      </c>
      <c r="M327" s="52">
        <v>227</v>
      </c>
      <c r="N327" s="52">
        <v>0.39</v>
      </c>
      <c r="O327" s="52"/>
      <c r="P327" s="119" t="s">
        <v>847</v>
      </c>
      <c r="Q327" s="52"/>
      <c r="R327" s="52"/>
      <c r="S327" s="52">
        <v>0</v>
      </c>
      <c r="T327" s="214" t="s">
        <v>633</v>
      </c>
      <c r="U327" s="171" t="s">
        <v>920</v>
      </c>
    </row>
    <row r="328" spans="1:24" ht="15" x14ac:dyDescent="0.25">
      <c r="A328" s="48" t="s">
        <v>407</v>
      </c>
      <c r="B328" s="196"/>
      <c r="C328" s="49">
        <v>0.3680000000000001</v>
      </c>
      <c r="D328" s="49">
        <v>35.897480000000002</v>
      </c>
      <c r="E328" s="118">
        <v>4.1219512195121946E-2</v>
      </c>
      <c r="F328" s="49">
        <v>15.602400000000001</v>
      </c>
      <c r="G328" s="50">
        <v>1</v>
      </c>
      <c r="H328" s="51">
        <v>0</v>
      </c>
      <c r="I328" s="49">
        <v>1.23</v>
      </c>
      <c r="J328" s="49">
        <v>0.13</v>
      </c>
      <c r="K328" s="52" t="s">
        <v>633</v>
      </c>
      <c r="L328" s="52">
        <v>1.9</v>
      </c>
      <c r="M328" s="52">
        <v>227</v>
      </c>
      <c r="N328" s="52">
        <v>0.39</v>
      </c>
      <c r="O328" s="52"/>
      <c r="P328" s="119">
        <v>0</v>
      </c>
      <c r="Q328" s="52"/>
      <c r="R328" s="52"/>
      <c r="S328" s="52">
        <v>0</v>
      </c>
      <c r="T328" s="214" t="s">
        <v>633</v>
      </c>
      <c r="U328" s="171" t="s">
        <v>920</v>
      </c>
      <c r="X328" s="48" t="s">
        <v>475</v>
      </c>
    </row>
    <row r="329" spans="1:24" ht="15" x14ac:dyDescent="0.25">
      <c r="A329" s="48" t="s">
        <v>407</v>
      </c>
      <c r="B329" s="196"/>
      <c r="C329" s="49">
        <v>0.70336363636363641</v>
      </c>
      <c r="D329" s="49">
        <v>264.31863818181819</v>
      </c>
      <c r="E329" s="118">
        <v>2.7704280155642028E-2</v>
      </c>
      <c r="F329" s="49">
        <v>30.257822945454542</v>
      </c>
      <c r="G329" s="50">
        <v>44</v>
      </c>
      <c r="H329" s="51">
        <v>0</v>
      </c>
      <c r="I329" s="49">
        <v>51.4</v>
      </c>
      <c r="J329" s="49">
        <v>1.6</v>
      </c>
      <c r="K329" s="52" t="s">
        <v>633</v>
      </c>
      <c r="L329" s="52">
        <v>1.9</v>
      </c>
      <c r="M329" s="52">
        <v>227</v>
      </c>
      <c r="N329" s="52">
        <v>0.39</v>
      </c>
      <c r="O329" s="52"/>
      <c r="P329" s="119">
        <v>0</v>
      </c>
      <c r="Q329" s="52"/>
      <c r="R329" s="52"/>
      <c r="S329" s="52">
        <v>0</v>
      </c>
      <c r="T329" s="214" t="s">
        <v>633</v>
      </c>
      <c r="U329" s="171" t="s">
        <v>920</v>
      </c>
      <c r="X329" s="48" t="s">
        <v>476</v>
      </c>
    </row>
    <row r="330" spans="1:24" ht="15" x14ac:dyDescent="0.25">
      <c r="A330" s="48" t="s">
        <v>477</v>
      </c>
      <c r="C330" s="49">
        <v>0.3020358306188925</v>
      </c>
      <c r="D330" s="49">
        <v>70.46556392508144</v>
      </c>
      <c r="E330" s="118">
        <v>0.16580884072659235</v>
      </c>
      <c r="F330" s="49">
        <v>21.490588223941369</v>
      </c>
      <c r="G330" s="50">
        <v>19.648</v>
      </c>
      <c r="H330" s="51">
        <v>0</v>
      </c>
      <c r="I330" s="49">
        <v>25.653999999999996</v>
      </c>
      <c r="J330" s="49">
        <v>0.39400000000000002</v>
      </c>
      <c r="K330" s="52" t="s">
        <v>633</v>
      </c>
      <c r="L330" s="52">
        <v>1.9</v>
      </c>
      <c r="M330" s="52">
        <v>227</v>
      </c>
      <c r="N330" s="52">
        <v>0.39</v>
      </c>
      <c r="O330" s="52"/>
      <c r="P330" s="119">
        <v>0</v>
      </c>
      <c r="Q330" s="52"/>
      <c r="R330" s="52"/>
      <c r="S330" s="52">
        <v>0</v>
      </c>
      <c r="T330" s="214" t="s">
        <v>633</v>
      </c>
      <c r="U330" s="171" t="s">
        <v>920</v>
      </c>
      <c r="X330" s="48" t="s">
        <v>478</v>
      </c>
    </row>
    <row r="331" spans="1:24" ht="15" x14ac:dyDescent="0.25">
      <c r="A331" s="48" t="s">
        <v>119</v>
      </c>
      <c r="B331" s="48" t="s">
        <v>479</v>
      </c>
      <c r="C331" s="49">
        <v>0.28764516129032269</v>
      </c>
      <c r="D331" s="49">
        <v>32.886816774193548</v>
      </c>
      <c r="E331" s="118">
        <v>5.546116504854369E-2</v>
      </c>
      <c r="F331" s="49">
        <v>18.556633277419351</v>
      </c>
      <c r="G331" s="50">
        <v>3.1</v>
      </c>
      <c r="H331" s="51">
        <v>0</v>
      </c>
      <c r="I331" s="49">
        <v>4.12</v>
      </c>
      <c r="J331" s="49">
        <v>0.15</v>
      </c>
      <c r="K331" s="52" t="s">
        <v>633</v>
      </c>
      <c r="L331" s="52">
        <v>1.9</v>
      </c>
      <c r="M331" s="52">
        <v>227</v>
      </c>
      <c r="N331" s="52">
        <v>0.39</v>
      </c>
      <c r="O331" s="52"/>
      <c r="P331" s="119" t="s">
        <v>842</v>
      </c>
      <c r="Q331" s="52"/>
      <c r="R331" s="52"/>
      <c r="S331" s="52">
        <v>0</v>
      </c>
      <c r="T331" s="214" t="s">
        <v>633</v>
      </c>
      <c r="U331" s="171" t="s">
        <v>920</v>
      </c>
    </row>
    <row r="332" spans="1:24" ht="15" x14ac:dyDescent="0.25">
      <c r="A332" s="48" t="s">
        <v>92</v>
      </c>
      <c r="B332" s="48"/>
      <c r="C332" s="49">
        <v>0.19142857142857153</v>
      </c>
      <c r="D332" s="49">
        <v>40.848065714285717</v>
      </c>
      <c r="E332" s="118">
        <v>1.2950000000000001E-2</v>
      </c>
      <c r="F332" s="49">
        <v>48.224976608571417</v>
      </c>
      <c r="G332" s="50">
        <v>28</v>
      </c>
      <c r="H332" s="51">
        <v>0</v>
      </c>
      <c r="I332" s="49">
        <v>100</v>
      </c>
      <c r="J332" s="49">
        <v>0.5</v>
      </c>
      <c r="K332" s="52" t="s">
        <v>633</v>
      </c>
      <c r="L332" s="52">
        <v>1.9</v>
      </c>
      <c r="M332" s="52">
        <v>227</v>
      </c>
      <c r="N332" s="52">
        <v>0.39</v>
      </c>
      <c r="O332" s="52"/>
      <c r="P332" s="119">
        <v>0</v>
      </c>
      <c r="Q332" s="52"/>
      <c r="R332" s="52"/>
      <c r="S332" s="52">
        <v>0</v>
      </c>
      <c r="T332" s="214" t="s">
        <v>633</v>
      </c>
      <c r="U332" s="171" t="s">
        <v>920</v>
      </c>
      <c r="X332">
        <f>B332</f>
        <v>0</v>
      </c>
    </row>
    <row r="333" spans="1:24" ht="15" x14ac:dyDescent="0.25">
      <c r="A333" s="48" t="s">
        <v>481</v>
      </c>
      <c r="B333" s="48" t="s">
        <v>482</v>
      </c>
      <c r="C333" s="49">
        <v>0.46306547619047622</v>
      </c>
      <c r="D333" s="49">
        <v>98.749310714285727</v>
      </c>
      <c r="E333" s="118">
        <v>0.22893013100436682</v>
      </c>
      <c r="F333" s="49">
        <v>8.8570397499999984</v>
      </c>
      <c r="G333" s="50">
        <v>33.6</v>
      </c>
      <c r="H333" s="51">
        <v>0</v>
      </c>
      <c r="I333" s="49">
        <v>45.8</v>
      </c>
      <c r="J333" s="49">
        <v>1.5</v>
      </c>
      <c r="K333" s="52" t="s">
        <v>633</v>
      </c>
      <c r="L333" s="52">
        <v>1.9</v>
      </c>
      <c r="M333" s="52">
        <v>227</v>
      </c>
      <c r="N333" s="52">
        <v>0.39</v>
      </c>
      <c r="O333" s="52"/>
      <c r="P333" s="119">
        <v>0</v>
      </c>
      <c r="Q333" s="52"/>
      <c r="R333" s="52"/>
      <c r="S333" s="52">
        <v>0</v>
      </c>
      <c r="T333" s="214" t="s">
        <v>633</v>
      </c>
      <c r="U333" s="171" t="s">
        <v>920</v>
      </c>
    </row>
    <row r="334" spans="1:24" ht="15" x14ac:dyDescent="0.25">
      <c r="A334" s="48" t="s">
        <v>80</v>
      </c>
      <c r="B334" s="48" t="s">
        <v>483</v>
      </c>
      <c r="C334" s="49">
        <v>0.18409600000000012</v>
      </c>
      <c r="D334" s="49">
        <v>14.77565648</v>
      </c>
      <c r="E334" s="118">
        <v>1.6042939978059865E-2</v>
      </c>
      <c r="F334" s="49">
        <v>17.966232072</v>
      </c>
      <c r="G334" s="50">
        <v>5</v>
      </c>
      <c r="H334" s="51">
        <v>0</v>
      </c>
      <c r="I334" s="49">
        <v>6.3810000000000011</v>
      </c>
      <c r="J334" s="49">
        <v>8.3000000000000004E-2</v>
      </c>
      <c r="K334" s="52" t="s">
        <v>633</v>
      </c>
      <c r="L334" s="52">
        <v>1.9</v>
      </c>
      <c r="M334" s="52">
        <v>227</v>
      </c>
      <c r="N334" s="52">
        <v>0.39</v>
      </c>
      <c r="O334" s="52"/>
      <c r="P334" s="119">
        <v>0</v>
      </c>
      <c r="Q334" s="52"/>
      <c r="R334" s="52"/>
      <c r="S334" s="52">
        <v>0</v>
      </c>
      <c r="T334" s="214" t="s">
        <v>633</v>
      </c>
      <c r="U334" s="171" t="s">
        <v>920</v>
      </c>
    </row>
    <row r="335" spans="1:24" ht="15" x14ac:dyDescent="0.25">
      <c r="A335" s="48" t="s">
        <v>771</v>
      </c>
      <c r="C335" s="49" t="e">
        <v>#VALUE!</v>
      </c>
      <c r="D335" s="49" t="e">
        <v>#VALUE!</v>
      </c>
      <c r="E335" s="118">
        <v>0.14744890225436164</v>
      </c>
      <c r="F335" s="49" t="e">
        <v>#VALUE!</v>
      </c>
      <c r="G335" s="50" t="s">
        <v>633</v>
      </c>
      <c r="H335" s="51">
        <v>16.826000000000001</v>
      </c>
      <c r="I335" s="49">
        <v>216.1410580178935</v>
      </c>
      <c r="J335" s="49">
        <v>5.1150000000000002</v>
      </c>
      <c r="K335" s="52" t="s">
        <v>633</v>
      </c>
      <c r="L335" s="52">
        <v>1.9</v>
      </c>
      <c r="M335" s="52">
        <v>227</v>
      </c>
      <c r="N335" s="52">
        <v>0.39</v>
      </c>
      <c r="O335" s="52"/>
      <c r="P335" s="119">
        <v>0</v>
      </c>
      <c r="Q335" s="52"/>
      <c r="R335" s="52"/>
      <c r="S335" s="52">
        <v>0</v>
      </c>
      <c r="T335" s="214">
        <v>0.73311952098249211</v>
      </c>
      <c r="U335" s="52" t="s">
        <v>919</v>
      </c>
      <c r="X335" s="197" t="s">
        <v>811</v>
      </c>
    </row>
    <row r="336" spans="1:24" ht="15" x14ac:dyDescent="0.25">
      <c r="A336" s="48" t="s">
        <v>176</v>
      </c>
      <c r="B336" s="48" t="s">
        <v>484</v>
      </c>
      <c r="C336" s="49">
        <v>0.17487718386216375</v>
      </c>
      <c r="D336" s="49">
        <v>36.299170784055264</v>
      </c>
      <c r="E336" s="118">
        <v>5.76049444167911E-2</v>
      </c>
      <c r="F336" s="49">
        <v>21.038182585692802</v>
      </c>
      <c r="G336" s="50">
        <v>53.860999999999997</v>
      </c>
      <c r="H336" s="51">
        <v>0</v>
      </c>
      <c r="I336" s="49">
        <v>72.324000000000012</v>
      </c>
      <c r="J336" s="49">
        <v>1.8979999999999999</v>
      </c>
      <c r="K336" s="52" t="s">
        <v>633</v>
      </c>
      <c r="L336" s="52">
        <v>1.9</v>
      </c>
      <c r="M336" s="52">
        <v>227</v>
      </c>
      <c r="N336" s="52">
        <v>0.39</v>
      </c>
      <c r="O336" s="52"/>
      <c r="P336" s="119">
        <v>0</v>
      </c>
      <c r="Q336" s="52"/>
      <c r="R336" s="52"/>
      <c r="S336" s="52">
        <v>0</v>
      </c>
      <c r="T336" s="214" t="s">
        <v>633</v>
      </c>
      <c r="U336" s="171" t="s">
        <v>920</v>
      </c>
    </row>
    <row r="337" spans="1:24" ht="15" x14ac:dyDescent="0.25">
      <c r="A337" s="48" t="s">
        <v>78</v>
      </c>
      <c r="B337" s="48" t="s">
        <v>485</v>
      </c>
      <c r="C337" s="49">
        <v>1.6052271231073076</v>
      </c>
      <c r="D337" s="49">
        <v>394.62966319947338</v>
      </c>
      <c r="E337" s="118">
        <v>3.5933147632311979E-2</v>
      </c>
      <c r="F337" s="49">
        <v>29.406360442396309</v>
      </c>
      <c r="G337" s="50">
        <v>7.5949999999999998</v>
      </c>
      <c r="H337" s="51">
        <v>0</v>
      </c>
      <c r="I337" s="49">
        <v>10.77</v>
      </c>
      <c r="J337" s="49">
        <v>0.3</v>
      </c>
      <c r="K337" s="52" t="s">
        <v>633</v>
      </c>
      <c r="L337" s="52">
        <v>1.9</v>
      </c>
      <c r="M337" s="52">
        <v>227</v>
      </c>
      <c r="N337" s="52">
        <v>0.39</v>
      </c>
      <c r="O337" s="52"/>
      <c r="P337" s="119" t="s">
        <v>882</v>
      </c>
      <c r="Q337" s="52"/>
      <c r="R337" s="52"/>
      <c r="S337" s="52">
        <v>0</v>
      </c>
      <c r="T337" s="214" t="s">
        <v>633</v>
      </c>
      <c r="U337" s="171" t="s">
        <v>920</v>
      </c>
    </row>
    <row r="338" spans="1:24" ht="15" x14ac:dyDescent="0.25">
      <c r="A338" s="48" t="s">
        <v>424</v>
      </c>
      <c r="B338" s="48" t="s">
        <v>486</v>
      </c>
      <c r="C338" s="49">
        <v>0.21939660056657231</v>
      </c>
      <c r="D338" s="49">
        <v>46.947958186968847</v>
      </c>
      <c r="E338" s="118">
        <v>0.11115692456948822</v>
      </c>
      <c r="F338" s="49">
        <v>18.523098089745041</v>
      </c>
      <c r="G338" s="50">
        <v>35.299999999999997</v>
      </c>
      <c r="H338" s="51">
        <v>0</v>
      </c>
      <c r="I338" s="49">
        <v>41.23</v>
      </c>
      <c r="J338" s="49">
        <v>0.7</v>
      </c>
      <c r="K338" s="52" t="s">
        <v>807</v>
      </c>
      <c r="L338" s="52">
        <v>1.9</v>
      </c>
      <c r="M338" s="52">
        <v>227</v>
      </c>
      <c r="N338" s="52">
        <v>0.39</v>
      </c>
      <c r="O338" s="52"/>
      <c r="P338" s="119">
        <v>0</v>
      </c>
      <c r="Q338" s="52"/>
      <c r="R338" s="52"/>
      <c r="S338" s="52">
        <v>0</v>
      </c>
      <c r="T338" s="214" t="s">
        <v>633</v>
      </c>
      <c r="U338" s="171" t="s">
        <v>920</v>
      </c>
    </row>
    <row r="339" spans="1:24" ht="15" x14ac:dyDescent="0.25">
      <c r="A339" s="48" t="s">
        <v>331</v>
      </c>
      <c r="B339" s="48" t="s">
        <v>487</v>
      </c>
      <c r="C339" s="49">
        <v>0.992438174711742</v>
      </c>
      <c r="D339" s="49">
        <v>232.63836966772681</v>
      </c>
      <c r="E339" s="118">
        <v>0.55887872528769555</v>
      </c>
      <c r="F339" s="49">
        <v>26.123905938020094</v>
      </c>
      <c r="G339" s="50">
        <v>4.669772</v>
      </c>
      <c r="H339" s="51">
        <v>0</v>
      </c>
      <c r="I339" s="49">
        <v>6.7779999999999996</v>
      </c>
      <c r="J339" s="49">
        <v>7.1999999999999995E-2</v>
      </c>
      <c r="K339" s="52" t="s">
        <v>633</v>
      </c>
      <c r="L339" s="52">
        <v>1.9</v>
      </c>
      <c r="M339" s="52">
        <v>227</v>
      </c>
      <c r="N339" s="52">
        <v>0.39</v>
      </c>
      <c r="O339" s="52"/>
      <c r="P339" s="119" t="s">
        <v>876</v>
      </c>
      <c r="Q339" s="52"/>
      <c r="R339" s="52"/>
      <c r="S339" s="52">
        <v>0</v>
      </c>
      <c r="T339" s="214" t="s">
        <v>633</v>
      </c>
      <c r="U339" s="171" t="s">
        <v>920</v>
      </c>
    </row>
    <row r="340" spans="1:24" ht="15" x14ac:dyDescent="0.25">
      <c r="A340" s="48" t="s">
        <v>452</v>
      </c>
      <c r="B340" s="48" t="s">
        <v>488</v>
      </c>
      <c r="C340" s="49">
        <v>0.12208510638297873</v>
      </c>
      <c r="D340" s="49">
        <v>28.023123404255323</v>
      </c>
      <c r="E340" s="118">
        <v>7.2653518601523984E-2</v>
      </c>
      <c r="F340" s="49">
        <v>15.163519710638296</v>
      </c>
      <c r="G340" s="50">
        <v>4.7</v>
      </c>
      <c r="H340" s="51">
        <v>0</v>
      </c>
      <c r="I340" s="49">
        <v>4.4619999999999997</v>
      </c>
      <c r="J340" s="49">
        <v>6.2E-2</v>
      </c>
      <c r="K340" s="52" t="s">
        <v>633</v>
      </c>
      <c r="L340" s="52">
        <v>1.9</v>
      </c>
      <c r="M340" s="52">
        <v>227</v>
      </c>
      <c r="N340" s="52">
        <v>0.39</v>
      </c>
      <c r="O340" s="52"/>
      <c r="P340" s="119">
        <v>0</v>
      </c>
      <c r="Q340" s="52"/>
      <c r="R340" s="52"/>
      <c r="S340" s="52">
        <v>0</v>
      </c>
      <c r="T340" s="214" t="s">
        <v>633</v>
      </c>
      <c r="U340" s="171" t="s">
        <v>920</v>
      </c>
    </row>
    <row r="341" spans="1:24" ht="15" x14ac:dyDescent="0.25">
      <c r="A341" s="48" t="s">
        <v>675</v>
      </c>
      <c r="B341" s="48" t="s">
        <v>676</v>
      </c>
      <c r="C341" s="49" t="e">
        <v>#VALUE!</v>
      </c>
      <c r="D341" s="49" t="e">
        <v>#VALUE!</v>
      </c>
      <c r="E341" s="118">
        <v>4.694813741520288E-2</v>
      </c>
      <c r="F341" s="49" t="e">
        <v>#VALUE!</v>
      </c>
      <c r="G341" s="50" t="s">
        <v>633</v>
      </c>
      <c r="H341" s="51">
        <v>0</v>
      </c>
      <c r="I341" s="49">
        <v>1499.019</v>
      </c>
      <c r="J341" s="49">
        <v>8.7850000000000001</v>
      </c>
      <c r="K341" s="52" t="s">
        <v>633</v>
      </c>
      <c r="L341" s="52">
        <v>1.9</v>
      </c>
      <c r="M341" s="52">
        <v>227</v>
      </c>
      <c r="N341" s="52">
        <v>0.39</v>
      </c>
      <c r="O341" s="52"/>
      <c r="P341" s="119">
        <v>0</v>
      </c>
      <c r="Q341" s="52"/>
      <c r="R341" s="52"/>
      <c r="S341" s="52">
        <v>0</v>
      </c>
      <c r="T341" s="214" t="s">
        <v>633</v>
      </c>
      <c r="U341" s="171" t="s">
        <v>920</v>
      </c>
    </row>
    <row r="342" spans="1:24" ht="15" x14ac:dyDescent="0.25">
      <c r="A342" s="48" t="s">
        <v>76</v>
      </c>
      <c r="C342" s="49" t="e">
        <v>#DIV/0!</v>
      </c>
      <c r="D342" s="49" t="e">
        <v>#DIV/0!</v>
      </c>
      <c r="E342" s="118">
        <v>0.13922575599582901</v>
      </c>
      <c r="F342" s="49" t="e">
        <v>#DIV/0!</v>
      </c>
      <c r="G342" s="50">
        <v>0</v>
      </c>
      <c r="H342" s="51">
        <v>0</v>
      </c>
      <c r="I342" s="49">
        <v>7.6719999999999997</v>
      </c>
      <c r="J342" s="49">
        <v>0.22600000000000001</v>
      </c>
      <c r="K342" s="52" t="s">
        <v>633</v>
      </c>
      <c r="L342" s="52">
        <v>1.9</v>
      </c>
      <c r="M342" s="52">
        <v>227</v>
      </c>
      <c r="N342" s="52">
        <v>0.39</v>
      </c>
      <c r="O342" s="52"/>
      <c r="P342" s="119">
        <v>0</v>
      </c>
      <c r="Q342" s="52"/>
      <c r="R342" s="52"/>
      <c r="S342" s="52">
        <v>0</v>
      </c>
      <c r="T342" s="214" t="s">
        <v>633</v>
      </c>
      <c r="U342" s="171" t="s">
        <v>920</v>
      </c>
      <c r="X342" s="48" t="s">
        <v>532</v>
      </c>
    </row>
    <row r="343" spans="1:24" ht="15" x14ac:dyDescent="0.25">
      <c r="A343" s="48" t="s">
        <v>331</v>
      </c>
      <c r="B343" s="48" t="s">
        <v>490</v>
      </c>
      <c r="C343" s="49">
        <v>0.20383134865088198</v>
      </c>
      <c r="D343" s="49">
        <v>29.556903672610332</v>
      </c>
      <c r="E343" s="118">
        <v>2.735921516667723E-2</v>
      </c>
      <c r="F343" s="49">
        <v>19.831803120989822</v>
      </c>
      <c r="G343" s="50">
        <v>127.76809900000001</v>
      </c>
      <c r="H343" s="51">
        <v>44.606999999999999</v>
      </c>
      <c r="I343" s="49">
        <v>172.04170293466333</v>
      </c>
      <c r="J343" s="49">
        <v>9.3559999999999999</v>
      </c>
      <c r="K343" s="52" t="s">
        <v>633</v>
      </c>
      <c r="L343" s="52">
        <v>1.9</v>
      </c>
      <c r="M343" s="52">
        <v>227</v>
      </c>
      <c r="N343" s="52">
        <v>0.39</v>
      </c>
      <c r="O343" s="52"/>
      <c r="P343" s="119" t="s">
        <v>876</v>
      </c>
      <c r="Q343" s="52"/>
      <c r="R343" s="52"/>
      <c r="S343" s="52">
        <v>0</v>
      </c>
      <c r="T343" s="214">
        <v>0.53068927868972415</v>
      </c>
      <c r="U343" s="52" t="s">
        <v>919</v>
      </c>
    </row>
    <row r="344" spans="1:24" ht="15" x14ac:dyDescent="0.25">
      <c r="A344" s="48" t="s">
        <v>491</v>
      </c>
      <c r="B344" s="48"/>
      <c r="C344" s="49">
        <v>9.057500000000003E-2</v>
      </c>
      <c r="D344" s="49">
        <v>17.228557000000002</v>
      </c>
      <c r="E344" s="118">
        <v>1.7608695652173916E-2</v>
      </c>
      <c r="F344" s="49">
        <v>15.981713009999998</v>
      </c>
      <c r="G344" s="50">
        <v>40</v>
      </c>
      <c r="H344" s="51">
        <v>0</v>
      </c>
      <c r="I344" s="49">
        <v>41.4</v>
      </c>
      <c r="J344" s="49">
        <v>1.1000000000000001</v>
      </c>
      <c r="K344" s="52" t="s">
        <v>633</v>
      </c>
      <c r="L344" s="52">
        <v>1.9</v>
      </c>
      <c r="M344" s="52">
        <v>227</v>
      </c>
      <c r="N344" s="52">
        <v>0.39</v>
      </c>
      <c r="O344" s="52"/>
      <c r="P344" s="119">
        <v>0</v>
      </c>
      <c r="Q344" s="52"/>
      <c r="R344" s="52"/>
      <c r="S344" s="52">
        <v>0</v>
      </c>
      <c r="T344" s="214" t="s">
        <v>633</v>
      </c>
      <c r="U344" s="171" t="s">
        <v>920</v>
      </c>
    </row>
    <row r="345" spans="1:24" ht="15" x14ac:dyDescent="0.25">
      <c r="A345" s="48" t="s">
        <v>255</v>
      </c>
      <c r="B345" s="48" t="s">
        <v>493</v>
      </c>
      <c r="C345" s="49">
        <v>0.22938624657534248</v>
      </c>
      <c r="D345" s="49">
        <v>65.429752041095895</v>
      </c>
      <c r="E345" s="118">
        <v>6.4925327414849868E-2</v>
      </c>
      <c r="F345" s="49">
        <v>10.061266106299724</v>
      </c>
      <c r="G345" s="50">
        <v>730</v>
      </c>
      <c r="H345" s="51">
        <v>0</v>
      </c>
      <c r="I345" s="49">
        <v>718.20199999999988</v>
      </c>
      <c r="J345" s="49">
        <v>32.049999999999997</v>
      </c>
      <c r="K345" s="52" t="s">
        <v>798</v>
      </c>
      <c r="L345" s="52">
        <v>1.9</v>
      </c>
      <c r="M345" s="52">
        <v>1E-3</v>
      </c>
      <c r="N345" s="52">
        <v>0.39</v>
      </c>
      <c r="O345" s="52"/>
      <c r="P345" s="119" t="s">
        <v>863</v>
      </c>
      <c r="Q345" s="52"/>
      <c r="R345" s="52"/>
      <c r="S345" s="52">
        <v>0</v>
      </c>
      <c r="T345" s="214" t="s">
        <v>633</v>
      </c>
      <c r="U345" s="171" t="s">
        <v>920</v>
      </c>
    </row>
    <row r="346" spans="1:24" ht="15" x14ac:dyDescent="0.25">
      <c r="A346" s="48" t="s">
        <v>220</v>
      </c>
      <c r="B346" s="196"/>
      <c r="C346" s="49">
        <v>2.8779601793883405</v>
      </c>
      <c r="D346" s="49">
        <v>388.9271113097102</v>
      </c>
      <c r="E346" s="118">
        <v>0.25930223625729348</v>
      </c>
      <c r="F346" s="49">
        <v>9.7387291091628825</v>
      </c>
      <c r="G346" s="50">
        <v>1040.596</v>
      </c>
      <c r="H346" s="51">
        <v>0</v>
      </c>
      <c r="I346" s="49">
        <v>2468.9532540890023</v>
      </c>
      <c r="J346" s="49">
        <v>1494.09</v>
      </c>
      <c r="K346" s="52" t="s">
        <v>633</v>
      </c>
      <c r="L346" s="52">
        <v>1.9</v>
      </c>
      <c r="M346" s="52">
        <v>227</v>
      </c>
      <c r="N346" s="52">
        <v>0.39</v>
      </c>
      <c r="O346" s="52"/>
      <c r="P346" s="119">
        <v>0</v>
      </c>
      <c r="Q346" s="52"/>
      <c r="R346" s="52"/>
      <c r="S346" s="52">
        <v>0</v>
      </c>
      <c r="T346" s="214" t="s">
        <v>633</v>
      </c>
      <c r="U346" s="171" t="s">
        <v>920</v>
      </c>
      <c r="X346" s="48" t="s">
        <v>494</v>
      </c>
    </row>
    <row r="347" spans="1:24" ht="15" x14ac:dyDescent="0.25">
      <c r="A347" s="48" t="s">
        <v>157</v>
      </c>
      <c r="B347" s="48" t="s">
        <v>495</v>
      </c>
      <c r="C347" s="49">
        <v>0.1587600000000001</v>
      </c>
      <c r="D347" s="49">
        <v>11.2888872</v>
      </c>
      <c r="E347" s="118">
        <v>7.5679172056921078E-3</v>
      </c>
      <c r="F347" s="49">
        <v>22.496237798399999</v>
      </c>
      <c r="G347" s="50">
        <v>5</v>
      </c>
      <c r="H347" s="51">
        <v>0</v>
      </c>
      <c r="I347" s="49">
        <v>7.73</v>
      </c>
      <c r="J347" s="49">
        <v>0.15</v>
      </c>
      <c r="K347" s="52" t="s">
        <v>797</v>
      </c>
      <c r="L347" s="52">
        <v>1.9</v>
      </c>
      <c r="M347" s="52">
        <v>7.2000000000000005E-4</v>
      </c>
      <c r="N347" s="52">
        <v>0.39</v>
      </c>
      <c r="O347" s="52"/>
      <c r="P347" s="119" t="s">
        <v>851</v>
      </c>
      <c r="Q347" s="52"/>
      <c r="R347" s="52"/>
      <c r="S347" s="52">
        <v>0</v>
      </c>
      <c r="T347" s="214" t="s">
        <v>633</v>
      </c>
      <c r="U347" s="171" t="s">
        <v>920</v>
      </c>
    </row>
    <row r="348" spans="1:24" ht="15" x14ac:dyDescent="0.25">
      <c r="A348" s="48" t="s">
        <v>771</v>
      </c>
      <c r="B348" s="48" t="s">
        <v>496</v>
      </c>
      <c r="C348" s="49">
        <v>0.18239766814605743</v>
      </c>
      <c r="D348" s="49">
        <v>42.902090570367783</v>
      </c>
      <c r="E348" s="118">
        <v>9.679659351457584E-2</v>
      </c>
      <c r="F348" s="49">
        <v>19.510421675901316</v>
      </c>
      <c r="G348" s="50">
        <v>7.58195</v>
      </c>
      <c r="H348" s="51">
        <v>0</v>
      </c>
      <c r="I348" s="49">
        <v>9.1589999999999989</v>
      </c>
      <c r="J348" s="49">
        <v>0.104</v>
      </c>
      <c r="K348" s="52" t="s">
        <v>633</v>
      </c>
      <c r="L348" s="52">
        <v>1.9</v>
      </c>
      <c r="M348" s="52">
        <v>227</v>
      </c>
      <c r="N348" s="52">
        <v>0.39</v>
      </c>
      <c r="O348" s="52"/>
      <c r="P348" s="119">
        <v>0</v>
      </c>
      <c r="Q348" s="52"/>
      <c r="R348" s="52"/>
      <c r="S348" s="52">
        <v>0</v>
      </c>
      <c r="T348" s="214" t="s">
        <v>633</v>
      </c>
      <c r="U348" s="171" t="s">
        <v>920</v>
      </c>
    </row>
    <row r="349" spans="1:24" ht="15" x14ac:dyDescent="0.25">
      <c r="A349" s="48" t="s">
        <v>82</v>
      </c>
      <c r="B349" s="48" t="s">
        <v>497</v>
      </c>
      <c r="C349" s="49">
        <v>0.29365010799136088</v>
      </c>
      <c r="D349" s="49">
        <v>43.445780129589643</v>
      </c>
      <c r="E349" s="118">
        <v>0.10601151389763425</v>
      </c>
      <c r="F349" s="49">
        <v>17.522093663066954</v>
      </c>
      <c r="G349" s="50">
        <v>9.26</v>
      </c>
      <c r="H349" s="51">
        <v>0</v>
      </c>
      <c r="I349" s="49">
        <v>11.117000000000001</v>
      </c>
      <c r="J349" s="49">
        <v>0.22700000000000001</v>
      </c>
      <c r="K349" s="52" t="s">
        <v>633</v>
      </c>
      <c r="L349" s="52">
        <v>1.9</v>
      </c>
      <c r="M349" s="52">
        <v>227</v>
      </c>
      <c r="N349" s="52">
        <v>0.39</v>
      </c>
      <c r="O349" s="52"/>
      <c r="P349" s="119">
        <v>0</v>
      </c>
      <c r="Q349" s="52"/>
      <c r="R349" s="52"/>
      <c r="S349" s="52">
        <v>0</v>
      </c>
      <c r="T349" s="214" t="s">
        <v>633</v>
      </c>
      <c r="U349" s="171" t="s">
        <v>920</v>
      </c>
    </row>
    <row r="350" spans="1:24" ht="15" x14ac:dyDescent="0.25">
      <c r="A350" s="48" t="s">
        <v>82</v>
      </c>
      <c r="B350" s="48" t="s">
        <v>498</v>
      </c>
      <c r="C350" s="49">
        <v>0.14808703703703704</v>
      </c>
      <c r="D350" s="49">
        <v>31.409397851851853</v>
      </c>
      <c r="E350" s="118">
        <v>5.7645763191844175E-2</v>
      </c>
      <c r="F350" s="49">
        <v>18.507339646666669</v>
      </c>
      <c r="G350" s="50">
        <v>54</v>
      </c>
      <c r="H350" s="51">
        <v>0</v>
      </c>
      <c r="I350" s="49">
        <v>63.562000000000005</v>
      </c>
      <c r="J350" s="49">
        <v>1.472</v>
      </c>
      <c r="K350" s="52" t="s">
        <v>633</v>
      </c>
      <c r="L350" s="52">
        <v>1.9</v>
      </c>
      <c r="M350" s="52">
        <v>227</v>
      </c>
      <c r="N350" s="52">
        <v>0.39</v>
      </c>
      <c r="O350" s="52"/>
      <c r="P350" s="119">
        <v>0</v>
      </c>
      <c r="Q350" s="52"/>
      <c r="R350" s="52"/>
      <c r="S350" s="52">
        <v>0</v>
      </c>
      <c r="T350" s="214" t="s">
        <v>633</v>
      </c>
      <c r="U350" s="171" t="s">
        <v>920</v>
      </c>
    </row>
    <row r="351" spans="1:24" ht="15" x14ac:dyDescent="0.25">
      <c r="A351" s="48" t="s">
        <v>499</v>
      </c>
      <c r="B351" s="48" t="s">
        <v>500</v>
      </c>
      <c r="C351" s="49">
        <v>0.15125256933631245</v>
      </c>
      <c r="D351" s="49">
        <v>25.796535603579162</v>
      </c>
      <c r="E351" s="118">
        <v>2.7001628171116961E-2</v>
      </c>
      <c r="F351" s="49">
        <v>10.979761842498187</v>
      </c>
      <c r="G351" s="50">
        <v>58</v>
      </c>
      <c r="H351" s="51">
        <v>8.66</v>
      </c>
      <c r="I351" s="49">
        <v>64.002740325076289</v>
      </c>
      <c r="J351" s="49">
        <v>2.65</v>
      </c>
      <c r="K351" s="52" t="s">
        <v>633</v>
      </c>
      <c r="L351" s="52">
        <v>1.9</v>
      </c>
      <c r="M351" s="52">
        <v>227</v>
      </c>
      <c r="N351" s="52">
        <v>0.39</v>
      </c>
      <c r="O351" s="52"/>
      <c r="P351" s="119">
        <v>0</v>
      </c>
      <c r="Q351" s="52"/>
      <c r="R351" s="52"/>
      <c r="S351" s="52">
        <v>0</v>
      </c>
      <c r="T351" s="214">
        <v>0.69383078759676697</v>
      </c>
      <c r="U351" s="52" t="s">
        <v>919</v>
      </c>
    </row>
    <row r="352" spans="1:24" ht="15" x14ac:dyDescent="0.25">
      <c r="A352" s="48" t="s">
        <v>501</v>
      </c>
      <c r="B352" s="48" t="s">
        <v>502</v>
      </c>
      <c r="C352" s="49">
        <v>0.18269557307459067</v>
      </c>
      <c r="D352" s="49">
        <v>34.935085095862291</v>
      </c>
      <c r="E352" s="118">
        <v>5.1039792513058617E-2</v>
      </c>
      <c r="F352" s="49">
        <v>19.800108793487894</v>
      </c>
      <c r="G352" s="50">
        <v>42.874000000000002</v>
      </c>
      <c r="H352" s="51">
        <v>0</v>
      </c>
      <c r="I352" s="49">
        <v>55.136000000000003</v>
      </c>
      <c r="J352" s="49">
        <v>2.1669999999999998</v>
      </c>
      <c r="K352" s="52" t="s">
        <v>633</v>
      </c>
      <c r="L352" s="52">
        <v>1.9</v>
      </c>
      <c r="M352" s="52">
        <v>227</v>
      </c>
      <c r="N352" s="52">
        <v>0.39</v>
      </c>
      <c r="O352" s="52"/>
      <c r="P352" s="119">
        <v>0</v>
      </c>
      <c r="Q352" s="52"/>
      <c r="R352" s="52"/>
      <c r="S352" s="52">
        <v>0</v>
      </c>
      <c r="T352" s="214" t="s">
        <v>633</v>
      </c>
      <c r="U352" s="171" t="s">
        <v>920</v>
      </c>
    </row>
    <row r="353" spans="1:24" ht="15" x14ac:dyDescent="0.25">
      <c r="A353" s="48" t="s">
        <v>92</v>
      </c>
      <c r="B353" s="48"/>
      <c r="C353" s="49">
        <v>7.9203703703703734E-2</v>
      </c>
      <c r="D353" s="49">
        <v>17.405999999999999</v>
      </c>
      <c r="E353" s="118">
        <v>1.1925505241216806E-2</v>
      </c>
      <c r="F353" s="49">
        <v>16.294887048888889</v>
      </c>
      <c r="G353" s="50">
        <v>81</v>
      </c>
      <c r="H353" s="51">
        <v>0</v>
      </c>
      <c r="I353" s="49">
        <v>165.51499999999999</v>
      </c>
      <c r="J353" s="49">
        <v>1.2150000000000001</v>
      </c>
      <c r="K353" s="52" t="s">
        <v>633</v>
      </c>
      <c r="L353" s="52">
        <v>1.9</v>
      </c>
      <c r="M353" s="52">
        <v>227</v>
      </c>
      <c r="N353" s="52">
        <v>0.39</v>
      </c>
      <c r="O353" s="52"/>
      <c r="P353" s="119">
        <v>0</v>
      </c>
      <c r="Q353" s="52"/>
      <c r="R353" s="52"/>
      <c r="S353" s="52">
        <v>0</v>
      </c>
      <c r="T353" s="214" t="s">
        <v>633</v>
      </c>
      <c r="U353" s="171" t="s">
        <v>920</v>
      </c>
      <c r="X353">
        <f>B353</f>
        <v>0</v>
      </c>
    </row>
    <row r="354" spans="1:24" ht="15" x14ac:dyDescent="0.25">
      <c r="A354" s="48" t="s">
        <v>146</v>
      </c>
      <c r="B354" s="48" t="s">
        <v>504</v>
      </c>
      <c r="C354" s="49">
        <v>1.8084294117647062</v>
      </c>
      <c r="D354" s="49">
        <v>239.29933035294118</v>
      </c>
      <c r="E354" s="118">
        <v>0.48452442902573001</v>
      </c>
      <c r="F354" s="49">
        <v>3.3628558023529411</v>
      </c>
      <c r="G354" s="50">
        <v>0.42499999999999999</v>
      </c>
      <c r="H354" s="51">
        <v>0</v>
      </c>
      <c r="I354" s="49">
        <v>0.43237500000000001</v>
      </c>
      <c r="J354" s="49">
        <v>0.36537500000000001</v>
      </c>
      <c r="K354" s="52" t="s">
        <v>633</v>
      </c>
      <c r="L354" s="52">
        <v>1.9</v>
      </c>
      <c r="M354" s="52">
        <v>227</v>
      </c>
      <c r="N354" s="52">
        <v>0.39</v>
      </c>
      <c r="O354" s="52"/>
      <c r="P354" s="119" t="s">
        <v>849</v>
      </c>
      <c r="Q354" s="52"/>
      <c r="R354" s="52"/>
      <c r="S354" s="52">
        <v>0</v>
      </c>
      <c r="T354" s="214" t="s">
        <v>633</v>
      </c>
      <c r="U354" s="171" t="s">
        <v>920</v>
      </c>
    </row>
    <row r="355" spans="1:24" ht="15" x14ac:dyDescent="0.25">
      <c r="A355" s="48" t="s">
        <v>143</v>
      </c>
      <c r="B355" s="48" t="s">
        <v>505</v>
      </c>
      <c r="C355" s="49">
        <v>9.3240525672371677E-2</v>
      </c>
      <c r="D355" s="49">
        <v>19.344415990220053</v>
      </c>
      <c r="E355" s="118">
        <v>1.9740467056309378E-2</v>
      </c>
      <c r="F355" s="49">
        <v>18.508737939755502</v>
      </c>
      <c r="G355" s="50">
        <v>32.72</v>
      </c>
      <c r="H355" s="51">
        <v>0</v>
      </c>
      <c r="I355" s="49">
        <v>38.838999999999999</v>
      </c>
      <c r="J355" s="49">
        <v>0.73</v>
      </c>
      <c r="K355" s="52" t="s">
        <v>633</v>
      </c>
      <c r="L355" s="52">
        <v>1.9</v>
      </c>
      <c r="M355" s="52">
        <v>227</v>
      </c>
      <c r="N355" s="52">
        <v>0.39</v>
      </c>
      <c r="O355" s="52"/>
      <c r="P355" s="119" t="s">
        <v>847</v>
      </c>
      <c r="Q355" s="52"/>
      <c r="R355" s="52"/>
      <c r="S355" s="52">
        <v>0</v>
      </c>
      <c r="T355" s="214" t="s">
        <v>633</v>
      </c>
      <c r="U355" s="171" t="s">
        <v>920</v>
      </c>
    </row>
    <row r="356" spans="1:24" ht="15" x14ac:dyDescent="0.25">
      <c r="A356" s="48" t="s">
        <v>771</v>
      </c>
      <c r="B356" s="48" t="s">
        <v>506</v>
      </c>
      <c r="C356" s="49">
        <v>5.6278091324419605E-2</v>
      </c>
      <c r="D356" s="49">
        <v>15.246175261569</v>
      </c>
      <c r="E356" s="118">
        <v>2.2962372380728152E-2</v>
      </c>
      <c r="F356" s="49">
        <v>16.211150310443823</v>
      </c>
      <c r="G356" s="50">
        <v>91.887799999999999</v>
      </c>
      <c r="H356" s="51">
        <v>0</v>
      </c>
      <c r="I356" s="49">
        <v>93.442000000000007</v>
      </c>
      <c r="J356" s="49">
        <v>3.5000000000000003E-2</v>
      </c>
      <c r="K356" s="52" t="s">
        <v>633</v>
      </c>
      <c r="L356" s="52">
        <v>1.9</v>
      </c>
      <c r="M356" s="52">
        <v>227</v>
      </c>
      <c r="N356" s="52">
        <v>0.39</v>
      </c>
      <c r="O356" s="52"/>
      <c r="P356" s="119">
        <v>0</v>
      </c>
      <c r="Q356" s="52"/>
      <c r="R356" s="52"/>
      <c r="S356" s="52">
        <v>0</v>
      </c>
      <c r="T356" s="214" t="s">
        <v>633</v>
      </c>
      <c r="U356" s="171" t="s">
        <v>920</v>
      </c>
    </row>
    <row r="357" spans="1:24" ht="15" x14ac:dyDescent="0.25">
      <c r="A357" s="48" t="s">
        <v>507</v>
      </c>
      <c r="B357" s="48" t="s">
        <v>506</v>
      </c>
      <c r="C357" s="49">
        <v>5.6278091324419605E-2</v>
      </c>
      <c r="D357" s="49">
        <v>15.246175261569</v>
      </c>
      <c r="E357" s="118">
        <v>2.2962372380728152E-2</v>
      </c>
      <c r="F357" s="49">
        <v>16.211150310443823</v>
      </c>
      <c r="G357" s="50">
        <v>91.887799999999999</v>
      </c>
      <c r="H357" s="51">
        <v>0</v>
      </c>
      <c r="I357" s="49">
        <v>93.442000000000007</v>
      </c>
      <c r="J357" s="49">
        <v>3.5000000000000003E-2</v>
      </c>
      <c r="K357" s="52" t="s">
        <v>633</v>
      </c>
      <c r="L357" s="52">
        <v>1.9</v>
      </c>
      <c r="M357" s="52">
        <v>227</v>
      </c>
      <c r="N357" s="52">
        <v>0.39</v>
      </c>
      <c r="O357" s="52"/>
      <c r="P357" s="119">
        <v>0</v>
      </c>
      <c r="Q357" s="52"/>
      <c r="R357" s="52"/>
      <c r="S357" s="52">
        <v>0</v>
      </c>
      <c r="T357" s="214" t="s">
        <v>633</v>
      </c>
      <c r="U357" s="171" t="s">
        <v>920</v>
      </c>
    </row>
    <row r="358" spans="1:24" ht="15" x14ac:dyDescent="0.25">
      <c r="A358" s="48" t="s">
        <v>508</v>
      </c>
      <c r="C358" s="49">
        <v>2.8499999999999998E-2</v>
      </c>
      <c r="D358" s="49">
        <v>3.4049999999999998</v>
      </c>
      <c r="E358" s="118">
        <v>0.39</v>
      </c>
      <c r="F358" s="49">
        <v>0</v>
      </c>
      <c r="G358" s="50">
        <v>4</v>
      </c>
      <c r="H358" s="51">
        <v>0</v>
      </c>
      <c r="I358" s="49">
        <v>0.06</v>
      </c>
      <c r="J358" s="49">
        <v>0.06</v>
      </c>
      <c r="K358" s="52" t="s">
        <v>633</v>
      </c>
      <c r="L358" s="52">
        <v>1.9</v>
      </c>
      <c r="M358" s="52">
        <v>227</v>
      </c>
      <c r="N358" s="52">
        <v>0.39</v>
      </c>
      <c r="O358" s="52"/>
      <c r="P358" s="119">
        <v>0</v>
      </c>
      <c r="Q358" s="52"/>
      <c r="R358" s="52"/>
      <c r="S358" s="52">
        <v>0</v>
      </c>
      <c r="T358" s="214" t="s">
        <v>633</v>
      </c>
      <c r="U358" s="171" t="s">
        <v>920</v>
      </c>
      <c r="X358" s="48" t="s">
        <v>509</v>
      </c>
    </row>
    <row r="359" spans="1:24" ht="15" x14ac:dyDescent="0.25">
      <c r="A359" s="48" t="s">
        <v>98</v>
      </c>
      <c r="B359" s="48" t="s">
        <v>510</v>
      </c>
      <c r="C359" s="49">
        <v>0.34161596207032807</v>
      </c>
      <c r="D359" s="49">
        <v>29.496863374160409</v>
      </c>
      <c r="E359" s="118">
        <v>2.1548797736916547E-2</v>
      </c>
      <c r="F359" s="49">
        <v>22.562274708810747</v>
      </c>
      <c r="G359" s="50">
        <v>2.5310000000000001</v>
      </c>
      <c r="H359" s="51">
        <v>0</v>
      </c>
      <c r="I359" s="49">
        <v>4.2420000000000009</v>
      </c>
      <c r="J359" s="49">
        <v>0.219</v>
      </c>
      <c r="K359" s="52" t="s">
        <v>790</v>
      </c>
      <c r="L359" s="52">
        <v>1.9</v>
      </c>
      <c r="M359" s="52">
        <v>227</v>
      </c>
      <c r="N359" s="52">
        <v>0.39</v>
      </c>
      <c r="O359" s="52"/>
      <c r="P359" s="119" t="s">
        <v>839</v>
      </c>
      <c r="Q359" s="52"/>
      <c r="R359" s="52"/>
      <c r="S359" s="52">
        <v>0</v>
      </c>
      <c r="T359" s="214" t="s">
        <v>633</v>
      </c>
      <c r="U359" s="171" t="s">
        <v>920</v>
      </c>
    </row>
    <row r="360" spans="1:24" ht="15" x14ac:dyDescent="0.25">
      <c r="A360" s="48" t="s">
        <v>511</v>
      </c>
      <c r="B360" s="48" t="s">
        <v>512</v>
      </c>
      <c r="C360" s="49">
        <v>8.4587254192073191E-2</v>
      </c>
      <c r="D360" s="49">
        <v>16.041270865091462</v>
      </c>
      <c r="E360" s="118">
        <v>1.5667796680938515E-2</v>
      </c>
      <c r="F360" s="49">
        <v>15.234788644916156</v>
      </c>
      <c r="G360" s="50">
        <v>128</v>
      </c>
      <c r="H360" s="51">
        <v>9.3000000000000007</v>
      </c>
      <c r="I360" s="49">
        <v>127.57735121951218</v>
      </c>
      <c r="J360" s="49">
        <v>3.3304</v>
      </c>
      <c r="K360" s="52" t="s">
        <v>633</v>
      </c>
      <c r="L360" s="52">
        <v>1.9</v>
      </c>
      <c r="M360" s="52">
        <v>227</v>
      </c>
      <c r="N360" s="52">
        <v>0.39</v>
      </c>
      <c r="O360" s="52"/>
      <c r="P360" s="119">
        <v>0</v>
      </c>
      <c r="Q360" s="52"/>
      <c r="R360" s="52"/>
      <c r="S360" s="52">
        <v>0</v>
      </c>
      <c r="T360" s="214">
        <v>0.73780487804878048</v>
      </c>
      <c r="U360" s="52" t="s">
        <v>919</v>
      </c>
    </row>
    <row r="361" spans="1:24" ht="15" x14ac:dyDescent="0.25">
      <c r="A361" s="48" t="s">
        <v>513</v>
      </c>
      <c r="B361" s="48" t="s">
        <v>514</v>
      </c>
      <c r="C361" s="49">
        <v>0.25977705627705627</v>
      </c>
      <c r="D361" s="49">
        <v>45.811870389610391</v>
      </c>
      <c r="E361" s="118">
        <v>0.14185844287158747</v>
      </c>
      <c r="F361" s="49">
        <v>19.209281275688944</v>
      </c>
      <c r="G361" s="50">
        <v>46.2</v>
      </c>
      <c r="H361" s="51">
        <v>0</v>
      </c>
      <c r="I361" s="49">
        <v>49.45</v>
      </c>
      <c r="J361" s="49">
        <v>1.91</v>
      </c>
      <c r="K361" s="52" t="s">
        <v>808</v>
      </c>
      <c r="L361" s="52">
        <v>1.9</v>
      </c>
      <c r="M361" s="52">
        <v>227</v>
      </c>
      <c r="N361" s="52">
        <v>0.39</v>
      </c>
      <c r="O361" s="52"/>
      <c r="P361" s="119">
        <v>0</v>
      </c>
      <c r="Q361" s="52"/>
      <c r="R361" s="52"/>
      <c r="S361" s="52">
        <v>0</v>
      </c>
      <c r="T361" s="214" t="s">
        <v>633</v>
      </c>
      <c r="U361" s="171" t="s">
        <v>920</v>
      </c>
    </row>
    <row r="362" spans="1:24" ht="15" x14ac:dyDescent="0.25">
      <c r="A362" s="48" t="s">
        <v>515</v>
      </c>
      <c r="B362" s="48" t="s">
        <v>516</v>
      </c>
      <c r="C362" s="49">
        <v>9.0142780228458369E-2</v>
      </c>
      <c r="D362" s="49">
        <v>16.609187860468484</v>
      </c>
      <c r="E362" s="118">
        <v>1.3904359883555425E-2</v>
      </c>
      <c r="F362" s="49">
        <v>15.709595140076843</v>
      </c>
      <c r="G362" s="50">
        <v>351</v>
      </c>
      <c r="H362" s="51">
        <v>24</v>
      </c>
      <c r="I362" s="49">
        <v>378.37052867296268</v>
      </c>
      <c r="J362" s="49">
        <v>9.9</v>
      </c>
      <c r="K362" s="52" t="s">
        <v>633</v>
      </c>
      <c r="L362" s="52">
        <v>1.9</v>
      </c>
      <c r="M362" s="52">
        <v>227</v>
      </c>
      <c r="N362" s="52">
        <v>0.39</v>
      </c>
      <c r="O362" s="52"/>
      <c r="P362" s="119">
        <v>0</v>
      </c>
      <c r="Q362" s="52"/>
      <c r="R362" s="52"/>
      <c r="S362" s="52">
        <v>0</v>
      </c>
      <c r="T362" s="214">
        <v>0.66507642878006046</v>
      </c>
      <c r="U362" s="52" t="s">
        <v>919</v>
      </c>
    </row>
    <row r="363" spans="1:24" ht="15" x14ac:dyDescent="0.25">
      <c r="A363" s="48" t="s">
        <v>297</v>
      </c>
      <c r="C363" s="49">
        <v>0.15728859690286257</v>
      </c>
      <c r="D363" s="49">
        <v>33.648216949788832</v>
      </c>
      <c r="E363" s="118">
        <v>7.3513408472600072E-2</v>
      </c>
      <c r="F363" s="49">
        <v>17.15673385452839</v>
      </c>
      <c r="G363" s="50">
        <v>21.31</v>
      </c>
      <c r="H363" s="51">
        <v>0</v>
      </c>
      <c r="I363" s="49">
        <v>23.157</v>
      </c>
      <c r="J363" s="49">
        <v>0.56499999999999995</v>
      </c>
      <c r="K363" s="52" t="s">
        <v>633</v>
      </c>
      <c r="L363" s="52">
        <v>1.9</v>
      </c>
      <c r="M363" s="52">
        <v>227</v>
      </c>
      <c r="N363" s="52">
        <v>0.39</v>
      </c>
      <c r="O363" s="52"/>
      <c r="P363" s="119">
        <v>0</v>
      </c>
      <c r="Q363" s="52"/>
      <c r="R363" s="52"/>
      <c r="S363" s="52">
        <v>0</v>
      </c>
      <c r="T363" s="214" t="s">
        <v>633</v>
      </c>
      <c r="U363" s="171" t="s">
        <v>920</v>
      </c>
      <c r="X363" s="48" t="s">
        <v>517</v>
      </c>
    </row>
    <row r="364" spans="1:24" ht="15" x14ac:dyDescent="0.25">
      <c r="A364" s="48" t="s">
        <v>518</v>
      </c>
      <c r="B364" s="48" t="s">
        <v>519</v>
      </c>
      <c r="C364" s="49">
        <v>0.2703343195266274</v>
      </c>
      <c r="D364" s="49">
        <v>37.397243786982258</v>
      </c>
      <c r="E364" s="118">
        <v>8.1939781811556256E-2</v>
      </c>
      <c r="F364" s="49">
        <v>18.931575834319528</v>
      </c>
      <c r="G364" s="50">
        <v>1.69</v>
      </c>
      <c r="H364" s="51">
        <v>0</v>
      </c>
      <c r="I364" s="49">
        <v>2.1953499999999999</v>
      </c>
      <c r="J364" s="49">
        <v>2.5349999999999998E-2</v>
      </c>
      <c r="K364" s="52" t="s">
        <v>809</v>
      </c>
      <c r="L364" s="52">
        <v>1.9</v>
      </c>
      <c r="M364" s="52">
        <v>227</v>
      </c>
      <c r="N364" s="52">
        <v>0.39</v>
      </c>
      <c r="O364" s="52"/>
      <c r="P364" s="119" t="s">
        <v>880</v>
      </c>
      <c r="Q364" s="52"/>
      <c r="R364" s="52"/>
      <c r="S364" s="52">
        <v>0</v>
      </c>
      <c r="T364" s="214" t="s">
        <v>633</v>
      </c>
      <c r="U364" s="171" t="s">
        <v>920</v>
      </c>
    </row>
    <row r="365" spans="1:24" ht="15" x14ac:dyDescent="0.25">
      <c r="A365" s="48" t="s">
        <v>518</v>
      </c>
      <c r="B365" s="48" t="s">
        <v>520</v>
      </c>
      <c r="C365" s="49" t="e">
        <v>#DIV/0!</v>
      </c>
      <c r="D365" s="49" t="e">
        <v>#DIV/0!</v>
      </c>
      <c r="E365" s="118">
        <v>0.10348101265822784</v>
      </c>
      <c r="F365" s="49" t="e">
        <v>#DIV/0!</v>
      </c>
      <c r="G365" s="50">
        <v>0</v>
      </c>
      <c r="H365" s="51">
        <v>0</v>
      </c>
      <c r="I365" s="49">
        <v>6.32</v>
      </c>
      <c r="J365" s="49">
        <v>0.6</v>
      </c>
      <c r="K365" s="52" t="s">
        <v>633</v>
      </c>
      <c r="L365" s="52">
        <v>1.9</v>
      </c>
      <c r="M365" s="52">
        <v>227</v>
      </c>
      <c r="N365" s="52">
        <v>0.39</v>
      </c>
      <c r="O365" s="52"/>
      <c r="P365" s="119" t="s">
        <v>880</v>
      </c>
      <c r="Q365" s="52"/>
      <c r="R365" s="52"/>
      <c r="S365" s="52">
        <v>0</v>
      </c>
      <c r="T365" s="214" t="s">
        <v>633</v>
      </c>
      <c r="U365" s="171" t="s">
        <v>920</v>
      </c>
    </row>
    <row r="366" spans="1:24" ht="15" x14ac:dyDescent="0.25">
      <c r="A366" s="48" t="s">
        <v>235</v>
      </c>
      <c r="B366" s="48" t="s">
        <v>521</v>
      </c>
      <c r="C366" s="49">
        <v>0.20139638582492378</v>
      </c>
      <c r="D366" s="49">
        <v>45.818188218727997</v>
      </c>
      <c r="E366" s="118">
        <v>0.10504372604893386</v>
      </c>
      <c r="F366" s="49">
        <v>19.212284158648202</v>
      </c>
      <c r="G366" s="50">
        <v>17.044</v>
      </c>
      <c r="H366" s="51">
        <v>0</v>
      </c>
      <c r="I366" s="49">
        <v>20.353999999999999</v>
      </c>
      <c r="J366" s="49">
        <v>0.35399999999999998</v>
      </c>
      <c r="K366" s="52" t="s">
        <v>633</v>
      </c>
      <c r="L366" s="52">
        <v>1.9</v>
      </c>
      <c r="M366" s="52">
        <v>227</v>
      </c>
      <c r="N366" s="52">
        <v>0.39</v>
      </c>
      <c r="O366" s="52"/>
      <c r="P366" s="119">
        <v>0</v>
      </c>
      <c r="Q366" s="52"/>
      <c r="R366" s="52"/>
      <c r="S366" s="52">
        <v>0</v>
      </c>
      <c r="T366" s="214" t="s">
        <v>633</v>
      </c>
      <c r="U366" s="171" t="s">
        <v>920</v>
      </c>
    </row>
    <row r="367" spans="1:24" ht="15" x14ac:dyDescent="0.25">
      <c r="A367" s="48" t="s">
        <v>771</v>
      </c>
      <c r="B367" s="48" t="s">
        <v>598</v>
      </c>
      <c r="C367" s="49">
        <v>0.43581734919146242</v>
      </c>
      <c r="D367" s="49">
        <v>98.582988691253405</v>
      </c>
      <c r="E367" s="118">
        <v>0.2768101763542532</v>
      </c>
      <c r="F367" s="49">
        <v>10.251017943545756</v>
      </c>
      <c r="G367" s="50">
        <v>70.958349999999996</v>
      </c>
      <c r="H367" s="51">
        <v>0</v>
      </c>
      <c r="I367" s="49">
        <v>85.453000000000003</v>
      </c>
      <c r="J367" s="49">
        <v>1.3340000000000001</v>
      </c>
      <c r="K367" s="52" t="s">
        <v>633</v>
      </c>
      <c r="L367" s="52">
        <v>1.9</v>
      </c>
      <c r="M367" s="52">
        <v>227</v>
      </c>
      <c r="N367" s="52">
        <v>0.39</v>
      </c>
      <c r="O367" s="52"/>
      <c r="P367" s="119">
        <v>0</v>
      </c>
      <c r="Q367" s="52"/>
      <c r="R367" s="52"/>
      <c r="S367" s="52">
        <v>0</v>
      </c>
      <c r="T367" s="214" t="s">
        <v>633</v>
      </c>
      <c r="U367" s="171" t="s">
        <v>920</v>
      </c>
    </row>
    <row r="368" spans="1:24" ht="15" x14ac:dyDescent="0.25">
      <c r="A368" s="48" t="s">
        <v>199</v>
      </c>
      <c r="C368" s="49" t="e">
        <v>#VALUE!</v>
      </c>
      <c r="D368" s="49" t="e">
        <v>#VALUE!</v>
      </c>
      <c r="E368" s="118" t="e">
        <v>#DIV/0!</v>
      </c>
      <c r="F368" s="49" t="e">
        <v>#VALUE!</v>
      </c>
      <c r="G368" s="50" t="s">
        <v>633</v>
      </c>
      <c r="H368" s="51">
        <v>0</v>
      </c>
      <c r="I368" s="49">
        <v>0</v>
      </c>
      <c r="J368" s="49">
        <v>0</v>
      </c>
      <c r="K368" s="52" t="s">
        <v>633</v>
      </c>
      <c r="L368" s="52">
        <v>1.9</v>
      </c>
      <c r="M368" s="52">
        <v>227</v>
      </c>
      <c r="N368" s="52">
        <v>0.39</v>
      </c>
      <c r="O368" s="52"/>
      <c r="P368" s="119">
        <v>0</v>
      </c>
      <c r="Q368" s="52"/>
      <c r="R368" s="52"/>
      <c r="S368" s="52">
        <v>0</v>
      </c>
      <c r="T368" s="214" t="s">
        <v>633</v>
      </c>
      <c r="U368" s="171" t="s">
        <v>920</v>
      </c>
      <c r="X368" s="48" t="s">
        <v>522</v>
      </c>
    </row>
    <row r="369" spans="1:24" ht="15" x14ac:dyDescent="0.25">
      <c r="A369" s="124" t="s">
        <v>351</v>
      </c>
      <c r="B369" s="123" t="s">
        <v>898</v>
      </c>
      <c r="C369" s="49" t="e">
        <v>#VALUE!</v>
      </c>
      <c r="D369" s="49" t="e">
        <v>#VALUE!</v>
      </c>
      <c r="E369" s="118">
        <v>7.8497383364881393E-2</v>
      </c>
      <c r="F369" s="49" t="e">
        <v>#VALUE!</v>
      </c>
      <c r="G369" s="50" t="s">
        <v>633</v>
      </c>
      <c r="H369" s="51">
        <v>0</v>
      </c>
      <c r="I369" s="49">
        <v>17.962000000000003</v>
      </c>
      <c r="J369" s="49">
        <v>1.4229999999999998</v>
      </c>
      <c r="K369" s="52" t="s">
        <v>633</v>
      </c>
      <c r="L369" s="52">
        <v>1.9</v>
      </c>
      <c r="M369" s="52">
        <v>227</v>
      </c>
      <c r="N369" s="52">
        <v>0.39</v>
      </c>
      <c r="O369" s="52"/>
      <c r="P369" s="119" t="s">
        <v>901</v>
      </c>
      <c r="Q369" s="52"/>
      <c r="R369" s="52"/>
      <c r="S369" s="52" t="e">
        <v>#N/A</v>
      </c>
      <c r="T369" s="214" t="s">
        <v>633</v>
      </c>
      <c r="U369" s="171" t="s">
        <v>920</v>
      </c>
    </row>
    <row r="370" spans="1:24" ht="15" x14ac:dyDescent="0.25">
      <c r="A370" s="48" t="s">
        <v>362</v>
      </c>
      <c r="B370" s="48" t="s">
        <v>523</v>
      </c>
      <c r="C370" s="49">
        <v>0.22011839931146462</v>
      </c>
      <c r="D370" s="49">
        <v>104.07226508601927</v>
      </c>
      <c r="E370" s="118">
        <v>1.5450333736990304E-2</v>
      </c>
      <c r="F370" s="49">
        <v>11.152958300919027</v>
      </c>
      <c r="G370" s="50">
        <v>269.666</v>
      </c>
      <c r="H370" s="51">
        <v>57</v>
      </c>
      <c r="I370" s="49">
        <v>276.15318282401967</v>
      </c>
      <c r="J370" s="49">
        <v>12.53</v>
      </c>
      <c r="K370" s="52" t="s">
        <v>887</v>
      </c>
      <c r="L370" s="52">
        <v>1.62</v>
      </c>
      <c r="M370" s="52">
        <v>141</v>
      </c>
      <c r="N370" s="52">
        <v>0.24</v>
      </c>
      <c r="O370" s="52"/>
      <c r="P370" s="119" t="s">
        <v>886</v>
      </c>
      <c r="Q370" s="52"/>
      <c r="R370" s="52"/>
      <c r="S370" s="52" t="s">
        <v>887</v>
      </c>
      <c r="T370" s="214">
        <v>0.50343136025657187</v>
      </c>
      <c r="U370" s="52" t="s">
        <v>919</v>
      </c>
    </row>
    <row r="371" spans="1:24" ht="15" x14ac:dyDescent="0.25">
      <c r="A371" s="48" t="s">
        <v>138</v>
      </c>
      <c r="B371" s="48" t="s">
        <v>524</v>
      </c>
      <c r="C371" s="49">
        <v>0.20240727086533553</v>
      </c>
      <c r="D371" s="49">
        <v>15.466696774193547</v>
      </c>
      <c r="E371" s="118">
        <v>1.7499944240373742E-2</v>
      </c>
      <c r="F371" s="49">
        <v>21.139459778801843</v>
      </c>
      <c r="G371" s="50">
        <v>1.9530000000000001</v>
      </c>
      <c r="H371" s="51">
        <v>0</v>
      </c>
      <c r="I371" s="49">
        <v>2.9142950000000001</v>
      </c>
      <c r="J371" s="49">
        <v>2.9295000000000002E-2</v>
      </c>
      <c r="K371" s="52" t="s">
        <v>793</v>
      </c>
      <c r="L371" s="52">
        <v>0.92</v>
      </c>
      <c r="M371" s="52">
        <v>0</v>
      </c>
      <c r="N371" s="52">
        <v>0</v>
      </c>
      <c r="O371" s="52"/>
      <c r="P371" s="119" t="s">
        <v>845</v>
      </c>
      <c r="Q371" s="52"/>
      <c r="R371" s="52"/>
      <c r="S371" s="52">
        <v>0</v>
      </c>
      <c r="T371" s="214" t="s">
        <v>633</v>
      </c>
      <c r="U371" s="171" t="s">
        <v>920</v>
      </c>
    </row>
    <row r="372" spans="1:24" ht="15" x14ac:dyDescent="0.25">
      <c r="A372" s="48" t="s">
        <v>181</v>
      </c>
      <c r="B372" s="48" t="s">
        <v>525</v>
      </c>
      <c r="C372" s="49">
        <v>2.0654389694041882E-2</v>
      </c>
      <c r="D372" s="49">
        <v>4.0884500783682238</v>
      </c>
      <c r="E372" s="118">
        <v>4.0066497147449621E-3</v>
      </c>
      <c r="F372" s="49">
        <v>5.2571315385507242</v>
      </c>
      <c r="G372" s="50">
        <v>46.575000000000003</v>
      </c>
      <c r="H372" s="51">
        <v>0</v>
      </c>
      <c r="I372" s="49">
        <v>52.650078000000001</v>
      </c>
      <c r="J372" s="49">
        <v>2.8077999999999999E-2</v>
      </c>
      <c r="K372" s="52" t="s">
        <v>633</v>
      </c>
      <c r="L372" s="52">
        <v>1.9</v>
      </c>
      <c r="M372" s="52">
        <v>227</v>
      </c>
      <c r="N372" s="52">
        <v>0.39</v>
      </c>
      <c r="O372" s="52"/>
      <c r="P372" s="119">
        <v>0</v>
      </c>
      <c r="Q372" s="52"/>
      <c r="R372" s="52"/>
      <c r="S372" s="52">
        <v>0</v>
      </c>
      <c r="T372" s="214" t="s">
        <v>633</v>
      </c>
      <c r="U372" s="171" t="s">
        <v>920</v>
      </c>
    </row>
    <row r="373" spans="1:24" ht="15" x14ac:dyDescent="0.25">
      <c r="A373" s="48" t="s">
        <v>78</v>
      </c>
      <c r="B373" s="48" t="s">
        <v>526</v>
      </c>
      <c r="C373" s="49">
        <v>0.44640283582267948</v>
      </c>
      <c r="D373" s="49">
        <v>112.57176251170797</v>
      </c>
      <c r="E373" s="118">
        <v>0.13930396875641102</v>
      </c>
      <c r="F373" s="49">
        <v>13.506216284796412</v>
      </c>
      <c r="G373" s="50">
        <v>812.69100000000003</v>
      </c>
      <c r="H373" s="51">
        <v>103.611</v>
      </c>
      <c r="I373" s="49">
        <v>953.62344402809106</v>
      </c>
      <c r="J373" s="49">
        <v>102.041</v>
      </c>
      <c r="K373" s="52" t="s">
        <v>633</v>
      </c>
      <c r="L373" s="52">
        <v>1.9</v>
      </c>
      <c r="M373" s="52">
        <v>227</v>
      </c>
      <c r="N373" s="52">
        <v>0.39</v>
      </c>
      <c r="O373" s="52"/>
      <c r="P373" s="119" t="s">
        <v>882</v>
      </c>
      <c r="Q373" s="52"/>
      <c r="R373" s="52"/>
      <c r="S373" s="52">
        <v>0</v>
      </c>
      <c r="T373" s="214">
        <v>0.6836970374220751</v>
      </c>
      <c r="U373" s="52" t="s">
        <v>919</v>
      </c>
    </row>
    <row r="374" spans="1:24" ht="15" x14ac:dyDescent="0.25">
      <c r="A374" s="48" t="s">
        <v>67</v>
      </c>
      <c r="B374" s="48" t="s">
        <v>527</v>
      </c>
      <c r="C374" s="49">
        <v>0.47950060119288918</v>
      </c>
      <c r="D374" s="49">
        <v>213.73577391226036</v>
      </c>
      <c r="E374" s="118">
        <v>3.7449336937511207E-2</v>
      </c>
      <c r="F374" s="49">
        <v>15.942788171012504</v>
      </c>
      <c r="G374" s="50">
        <v>1465</v>
      </c>
      <c r="H374" s="51">
        <v>227.7</v>
      </c>
      <c r="I374" s="49">
        <v>1716.0613404927965</v>
      </c>
      <c r="J374" s="49">
        <v>79.900000000000006</v>
      </c>
      <c r="K374" s="52" t="s">
        <v>633</v>
      </c>
      <c r="L374" s="52">
        <v>1.9</v>
      </c>
      <c r="M374" s="52">
        <v>227</v>
      </c>
      <c r="N374" s="52">
        <v>0.39</v>
      </c>
      <c r="O374" s="52"/>
      <c r="P374" s="119">
        <v>0</v>
      </c>
      <c r="Q374" s="52"/>
      <c r="R374" s="52"/>
      <c r="S374" s="52">
        <v>0</v>
      </c>
      <c r="T374" s="214">
        <v>0.47603914536031922</v>
      </c>
      <c r="U374" s="52" t="s">
        <v>919</v>
      </c>
    </row>
    <row r="375" spans="1:24" ht="15" x14ac:dyDescent="0.25">
      <c r="A375" s="48" t="s">
        <v>89</v>
      </c>
      <c r="B375" s="48" t="s">
        <v>528</v>
      </c>
      <c r="C375" s="49">
        <v>2.8499999999999998E-2</v>
      </c>
      <c r="D375" s="49">
        <v>3.4049999999999998</v>
      </c>
      <c r="E375" s="118">
        <v>4.5554952109132744E-3</v>
      </c>
      <c r="F375" s="49">
        <v>0</v>
      </c>
      <c r="G375" s="50">
        <v>29.666</v>
      </c>
      <c r="H375" s="51">
        <v>0</v>
      </c>
      <c r="I375" s="49">
        <v>38.09599</v>
      </c>
      <c r="J375" s="49">
        <v>0.44499</v>
      </c>
      <c r="K375" s="52" t="s">
        <v>633</v>
      </c>
      <c r="L375" s="52">
        <v>1.9</v>
      </c>
      <c r="M375" s="52">
        <v>227</v>
      </c>
      <c r="N375" s="52">
        <v>0.39</v>
      </c>
      <c r="O375" s="52"/>
      <c r="P375" s="119" t="s">
        <v>838</v>
      </c>
      <c r="Q375" s="52"/>
      <c r="R375" s="52"/>
      <c r="S375" s="52">
        <v>0</v>
      </c>
      <c r="T375" s="214" t="s">
        <v>633</v>
      </c>
      <c r="U375" s="171" t="s">
        <v>920</v>
      </c>
    </row>
    <row r="376" spans="1:24" ht="15" x14ac:dyDescent="0.25">
      <c r="A376" s="48" t="s">
        <v>143</v>
      </c>
      <c r="B376" s="48" t="s">
        <v>529</v>
      </c>
      <c r="C376" s="49">
        <v>0.1345418767016201</v>
      </c>
      <c r="D376" s="49">
        <v>29.740506024745937</v>
      </c>
      <c r="E376" s="118">
        <v>5.0902371082011809E-2</v>
      </c>
      <c r="F376" s="49">
        <v>19.415575838477501</v>
      </c>
      <c r="G376" s="50">
        <v>37.097000000000001</v>
      </c>
      <c r="H376" s="51">
        <v>0</v>
      </c>
      <c r="I376" s="49">
        <v>45.590999999999994</v>
      </c>
      <c r="J376" s="49">
        <v>0.77100000000000002</v>
      </c>
      <c r="K376" s="52" t="s">
        <v>795</v>
      </c>
      <c r="L376" s="52">
        <v>1.9</v>
      </c>
      <c r="M376" s="52">
        <v>227</v>
      </c>
      <c r="N376" s="52">
        <v>0.39</v>
      </c>
      <c r="O376" s="52"/>
      <c r="P376" s="119" t="s">
        <v>847</v>
      </c>
      <c r="Q376" s="52"/>
      <c r="R376" s="52"/>
      <c r="S376" s="52">
        <v>0</v>
      </c>
      <c r="T376" s="214" t="s">
        <v>633</v>
      </c>
      <c r="U376" s="171" t="s">
        <v>920</v>
      </c>
    </row>
    <row r="377" spans="1:24" ht="15" x14ac:dyDescent="0.25">
      <c r="A377" s="48" t="s">
        <v>437</v>
      </c>
      <c r="C377" s="49">
        <v>5.047104247104247E-2</v>
      </c>
      <c r="D377" s="49">
        <v>6.0299613899613895</v>
      </c>
      <c r="E377" s="118">
        <v>0.39</v>
      </c>
      <c r="F377" s="49">
        <v>0</v>
      </c>
      <c r="G377" s="50">
        <v>25.9</v>
      </c>
      <c r="H377" s="51">
        <v>0</v>
      </c>
      <c r="I377" s="49">
        <v>0.68799999999999994</v>
      </c>
      <c r="J377" s="49">
        <v>0.68799999999999994</v>
      </c>
      <c r="K377" s="52" t="s">
        <v>633</v>
      </c>
      <c r="L377" s="52">
        <v>1.9</v>
      </c>
      <c r="M377" s="52">
        <v>227</v>
      </c>
      <c r="N377" s="52">
        <v>0.39</v>
      </c>
      <c r="O377" s="52"/>
      <c r="P377" s="119">
        <v>0</v>
      </c>
      <c r="Q377" s="52"/>
      <c r="R377" s="52"/>
      <c r="S377" s="52">
        <v>0</v>
      </c>
      <c r="T377" s="214" t="s">
        <v>633</v>
      </c>
      <c r="U377" s="171" t="s">
        <v>920</v>
      </c>
      <c r="X377" s="48" t="s">
        <v>530</v>
      </c>
    </row>
    <row r="378" spans="1:24" ht="15" x14ac:dyDescent="0.25">
      <c r="A378" s="48" t="s">
        <v>297</v>
      </c>
      <c r="B378" s="48"/>
      <c r="C378" s="49">
        <v>0.35413759689922492</v>
      </c>
      <c r="D378" s="49">
        <v>66.494376356589157</v>
      </c>
      <c r="E378" s="118">
        <v>0.18974028150134051</v>
      </c>
      <c r="F378" s="49">
        <v>15.417037562790696</v>
      </c>
      <c r="G378" s="50">
        <v>10.32</v>
      </c>
      <c r="H378" s="51">
        <v>0</v>
      </c>
      <c r="I378" s="49">
        <v>11.936</v>
      </c>
      <c r="J378" s="49">
        <v>0.16600000000000001</v>
      </c>
      <c r="K378" s="52" t="s">
        <v>633</v>
      </c>
      <c r="L378" s="52">
        <v>1.9</v>
      </c>
      <c r="M378" s="52">
        <v>227</v>
      </c>
      <c r="N378" s="52">
        <v>0.39</v>
      </c>
      <c r="O378" s="52"/>
      <c r="P378" s="119">
        <v>0</v>
      </c>
      <c r="Q378" s="52"/>
      <c r="R378" s="52"/>
      <c r="S378" s="52">
        <v>0</v>
      </c>
      <c r="T378" s="214" t="s">
        <v>633</v>
      </c>
      <c r="U378" s="171" t="s">
        <v>920</v>
      </c>
      <c r="X378" s="48" t="s">
        <v>531</v>
      </c>
    </row>
    <row r="379" spans="1:24" ht="15" x14ac:dyDescent="0.25">
      <c r="A379" s="48" t="s">
        <v>76</v>
      </c>
      <c r="C379" s="49" t="e">
        <v>#DIV/0!</v>
      </c>
      <c r="D379" s="49" t="e">
        <v>#DIV/0!</v>
      </c>
      <c r="E379" s="118" t="e">
        <v>#DIV/0!</v>
      </c>
      <c r="F379" s="49" t="e">
        <v>#DIV/0!</v>
      </c>
      <c r="G379" s="50">
        <v>0</v>
      </c>
      <c r="H379" s="51">
        <v>0</v>
      </c>
      <c r="I379" s="49">
        <v>0</v>
      </c>
      <c r="J379" s="49">
        <v>0</v>
      </c>
      <c r="K379" s="52" t="s">
        <v>633</v>
      </c>
      <c r="L379" s="52">
        <v>1.9</v>
      </c>
      <c r="M379" s="52">
        <v>227</v>
      </c>
      <c r="N379" s="52">
        <v>0.39</v>
      </c>
      <c r="O379" s="52"/>
      <c r="P379" s="119">
        <v>0</v>
      </c>
      <c r="Q379" s="52"/>
      <c r="R379" s="52"/>
      <c r="S379" s="52">
        <v>0</v>
      </c>
      <c r="T379" s="214" t="s">
        <v>633</v>
      </c>
      <c r="U379" s="171" t="s">
        <v>920</v>
      </c>
    </row>
    <row r="380" spans="1:24" ht="15" x14ac:dyDescent="0.25">
      <c r="A380" s="48" t="s">
        <v>82</v>
      </c>
      <c r="B380" s="48" t="s">
        <v>533</v>
      </c>
      <c r="C380" s="49">
        <v>0.35168613138686139</v>
      </c>
      <c r="D380" s="49">
        <v>54.993887883211684</v>
      </c>
      <c r="E380" s="118">
        <v>0.12226510513707745</v>
      </c>
      <c r="F380" s="49">
        <v>20.244293369343065</v>
      </c>
      <c r="G380" s="50">
        <v>13.7</v>
      </c>
      <c r="H380" s="51">
        <v>0</v>
      </c>
      <c r="I380" s="49">
        <v>18.785</v>
      </c>
      <c r="J380" s="49">
        <v>0.32500000000000001</v>
      </c>
      <c r="K380" s="52" t="s">
        <v>633</v>
      </c>
      <c r="L380" s="52">
        <v>1.9</v>
      </c>
      <c r="M380" s="52">
        <v>227</v>
      </c>
      <c r="N380" s="52">
        <v>0.39</v>
      </c>
      <c r="O380" s="52"/>
      <c r="P380" s="119">
        <v>0</v>
      </c>
      <c r="Q380" s="52"/>
      <c r="R380" s="52"/>
      <c r="S380" s="52">
        <v>0</v>
      </c>
      <c r="T380" s="214" t="s">
        <v>633</v>
      </c>
      <c r="U380" s="171" t="s">
        <v>920</v>
      </c>
    </row>
    <row r="381" spans="1:24" ht="15" x14ac:dyDescent="0.25">
      <c r="A381" s="48" t="s">
        <v>275</v>
      </c>
      <c r="B381" s="196"/>
      <c r="C381" s="49" t="e">
        <v>#DIV/0!</v>
      </c>
      <c r="D381" s="49" t="e">
        <v>#DIV/0!</v>
      </c>
      <c r="E381" s="118" t="e">
        <v>#DIV/0!</v>
      </c>
      <c r="F381" s="49" t="e">
        <v>#DIV/0!</v>
      </c>
      <c r="G381" s="50">
        <v>0</v>
      </c>
      <c r="H381" s="51">
        <v>0</v>
      </c>
      <c r="I381" s="49">
        <v>0</v>
      </c>
      <c r="J381" s="49">
        <v>0</v>
      </c>
      <c r="K381" s="52" t="s">
        <v>633</v>
      </c>
      <c r="L381" s="52">
        <v>1.9</v>
      </c>
      <c r="M381" s="52">
        <v>227</v>
      </c>
      <c r="N381" s="52">
        <v>0.39</v>
      </c>
      <c r="O381" s="52"/>
      <c r="P381" s="119">
        <v>0</v>
      </c>
      <c r="Q381" s="52"/>
      <c r="R381" s="52"/>
      <c r="S381" s="52">
        <v>0</v>
      </c>
      <c r="T381" s="214" t="s">
        <v>633</v>
      </c>
      <c r="U381" s="171" t="s">
        <v>920</v>
      </c>
      <c r="X381" s="48" t="s">
        <v>534</v>
      </c>
    </row>
    <row r="382" spans="1:24" ht="15" x14ac:dyDescent="0.25">
      <c r="A382" s="48" t="s">
        <v>92</v>
      </c>
      <c r="B382" s="48"/>
      <c r="C382" s="49">
        <v>0.29944642857142861</v>
      </c>
      <c r="D382" s="49">
        <v>41.591534285714282</v>
      </c>
      <c r="E382" s="118">
        <v>4.9568845618915149E-2</v>
      </c>
      <c r="F382" s="49">
        <v>13.1359104</v>
      </c>
      <c r="G382" s="50">
        <v>56</v>
      </c>
      <c r="H382" s="51">
        <v>0</v>
      </c>
      <c r="I382" s="49">
        <v>71.900000000000006</v>
      </c>
      <c r="J382" s="49">
        <v>7.6</v>
      </c>
      <c r="K382" s="52" t="s">
        <v>633</v>
      </c>
      <c r="L382" s="52">
        <v>1.9</v>
      </c>
      <c r="M382" s="52">
        <v>227</v>
      </c>
      <c r="N382" s="52">
        <v>0.39</v>
      </c>
      <c r="O382" s="52"/>
      <c r="P382" s="119">
        <v>0</v>
      </c>
      <c r="Q382" s="52"/>
      <c r="R382" s="52"/>
      <c r="S382" s="52">
        <v>0</v>
      </c>
      <c r="T382" s="214" t="s">
        <v>633</v>
      </c>
      <c r="U382" s="171" t="s">
        <v>920</v>
      </c>
      <c r="X382">
        <f>B382</f>
        <v>0</v>
      </c>
    </row>
    <row r="383" spans="1:24" ht="15" x14ac:dyDescent="0.25">
      <c r="A383" s="48" t="s">
        <v>143</v>
      </c>
      <c r="B383" s="48" t="s">
        <v>536</v>
      </c>
      <c r="C383" s="49">
        <v>9.9161543254751308E-2</v>
      </c>
      <c r="D383" s="49">
        <v>22.649574099075711</v>
      </c>
      <c r="E383" s="118">
        <v>2.7964913215661434E-2</v>
      </c>
      <c r="F383" s="49">
        <v>20.277887568802573</v>
      </c>
      <c r="G383" s="50">
        <v>19.257999999999999</v>
      </c>
      <c r="H383" s="51">
        <v>0</v>
      </c>
      <c r="I383" s="49">
        <v>24.76887</v>
      </c>
      <c r="J383" s="49">
        <v>0.28886999999999996</v>
      </c>
      <c r="K383" s="52" t="s">
        <v>633</v>
      </c>
      <c r="L383" s="52">
        <v>1.9</v>
      </c>
      <c r="M383" s="52">
        <v>227</v>
      </c>
      <c r="N383" s="52">
        <v>0.39</v>
      </c>
      <c r="O383" s="52"/>
      <c r="P383" s="119" t="s">
        <v>847</v>
      </c>
      <c r="Q383" s="52"/>
      <c r="R383" s="52"/>
      <c r="S383" s="52">
        <v>0</v>
      </c>
      <c r="T383" s="214" t="s">
        <v>633</v>
      </c>
      <c r="U383" s="171" t="s">
        <v>920</v>
      </c>
    </row>
    <row r="384" spans="1:24" ht="15" x14ac:dyDescent="0.25">
      <c r="A384" s="48" t="s">
        <v>537</v>
      </c>
      <c r="B384" s="48" t="s">
        <v>538</v>
      </c>
      <c r="C384" s="49">
        <v>0.13391724137931035</v>
      </c>
      <c r="D384" s="49">
        <v>29.018244689655177</v>
      </c>
      <c r="E384" s="118">
        <v>4.6358739563695121E-2</v>
      </c>
      <c r="F384" s="49">
        <v>19.077966595862069</v>
      </c>
      <c r="G384" s="50">
        <v>29</v>
      </c>
      <c r="H384" s="51">
        <v>0</v>
      </c>
      <c r="I384" s="49">
        <v>37.130000000000003</v>
      </c>
      <c r="J384" s="49">
        <v>0.67</v>
      </c>
      <c r="K384" s="52" t="s">
        <v>788</v>
      </c>
      <c r="L384" s="52">
        <v>1.9</v>
      </c>
      <c r="M384" s="52">
        <v>227</v>
      </c>
      <c r="N384" s="52">
        <v>0.39</v>
      </c>
      <c r="O384" s="52"/>
      <c r="P384" s="119">
        <v>0</v>
      </c>
      <c r="Q384" s="52"/>
      <c r="R384" s="52"/>
      <c r="S384" s="52">
        <v>0</v>
      </c>
      <c r="T384" s="214" t="s">
        <v>633</v>
      </c>
      <c r="U384" s="171" t="s">
        <v>920</v>
      </c>
    </row>
    <row r="385" spans="1:24" ht="15" x14ac:dyDescent="0.25">
      <c r="A385" s="48" t="s">
        <v>518</v>
      </c>
      <c r="B385" s="48" t="s">
        <v>539</v>
      </c>
      <c r="C385" s="49">
        <v>0.2851387787470262</v>
      </c>
      <c r="D385" s="49">
        <v>48.531194290245836</v>
      </c>
      <c r="E385" s="118">
        <v>0.20192439862542957</v>
      </c>
      <c r="F385" s="49">
        <v>11.253571908667613</v>
      </c>
      <c r="G385" s="50">
        <v>126.1</v>
      </c>
      <c r="H385" s="51">
        <v>0</v>
      </c>
      <c r="I385" s="49">
        <v>145.5</v>
      </c>
      <c r="J385" s="49">
        <v>2</v>
      </c>
      <c r="K385" s="52" t="s">
        <v>881</v>
      </c>
      <c r="L385" s="52">
        <v>1.9</v>
      </c>
      <c r="M385" s="52">
        <v>0</v>
      </c>
      <c r="N385" s="52">
        <v>0.39</v>
      </c>
      <c r="O385" s="52"/>
      <c r="P385" s="119" t="s">
        <v>880</v>
      </c>
      <c r="Q385" s="52"/>
      <c r="R385" s="52"/>
      <c r="S385" s="52" t="s">
        <v>881</v>
      </c>
      <c r="T385" s="214" t="s">
        <v>633</v>
      </c>
      <c r="U385" s="171" t="s">
        <v>920</v>
      </c>
    </row>
    <row r="386" spans="1:24" ht="15" x14ac:dyDescent="0.25">
      <c r="A386" s="48" t="s">
        <v>92</v>
      </c>
      <c r="B386" s="48"/>
      <c r="C386" s="49">
        <v>0.13662500000000002</v>
      </c>
      <c r="D386" s="49">
        <v>29.461115000000007</v>
      </c>
      <c r="E386" s="118">
        <v>4.1300309597523219E-2</v>
      </c>
      <c r="F386" s="49">
        <v>21.15039711</v>
      </c>
      <c r="G386" s="50">
        <v>24</v>
      </c>
      <c r="H386" s="51">
        <v>0</v>
      </c>
      <c r="I386" s="49">
        <v>32.299999999999997</v>
      </c>
      <c r="J386" s="49">
        <v>0.6</v>
      </c>
      <c r="K386" s="52" t="s">
        <v>633</v>
      </c>
      <c r="L386" s="52">
        <v>1.9</v>
      </c>
      <c r="M386" s="52">
        <v>227</v>
      </c>
      <c r="N386" s="52">
        <v>0.39</v>
      </c>
      <c r="O386" s="52"/>
      <c r="P386" s="119">
        <v>0</v>
      </c>
      <c r="Q386" s="52"/>
      <c r="R386" s="52"/>
      <c r="S386" s="52">
        <v>0</v>
      </c>
      <c r="T386" s="214" t="s">
        <v>633</v>
      </c>
      <c r="U386" s="171" t="s">
        <v>920</v>
      </c>
      <c r="X386">
        <f>B386</f>
        <v>0</v>
      </c>
    </row>
    <row r="387" spans="1:24" ht="15" x14ac:dyDescent="0.25">
      <c r="A387" s="48" t="s">
        <v>518</v>
      </c>
      <c r="B387" s="48" t="s">
        <v>541</v>
      </c>
      <c r="C387" s="49">
        <v>0.27643981481481489</v>
      </c>
      <c r="D387" s="49">
        <v>36.520091666666666</v>
      </c>
      <c r="E387" s="118">
        <v>7.1652070850069138E-2</v>
      </c>
      <c r="F387" s="49">
        <v>20.411188583333331</v>
      </c>
      <c r="G387" s="50">
        <v>4.32</v>
      </c>
      <c r="H387" s="51">
        <v>0</v>
      </c>
      <c r="I387" s="49">
        <v>6.0747999999999998</v>
      </c>
      <c r="J387" s="49">
        <v>6.4799999999999996E-2</v>
      </c>
      <c r="K387" s="52" t="s">
        <v>810</v>
      </c>
      <c r="L387" s="52">
        <v>1.9</v>
      </c>
      <c r="M387" s="52">
        <v>227</v>
      </c>
      <c r="N387" s="52">
        <v>0.39</v>
      </c>
      <c r="O387" s="52"/>
      <c r="P387" s="119" t="s">
        <v>880</v>
      </c>
      <c r="Q387" s="52"/>
      <c r="R387" s="52"/>
      <c r="S387" s="52">
        <v>0</v>
      </c>
      <c r="T387" s="214" t="s">
        <v>633</v>
      </c>
      <c r="U387" s="171" t="s">
        <v>920</v>
      </c>
    </row>
    <row r="388" spans="1:24" ht="15" x14ac:dyDescent="0.25">
      <c r="A388" s="48" t="s">
        <v>159</v>
      </c>
      <c r="B388" s="48" t="s">
        <v>542</v>
      </c>
      <c r="C388" s="49">
        <v>9.8861827827345067E-2</v>
      </c>
      <c r="D388" s="49">
        <v>22.31618442247408</v>
      </c>
      <c r="E388" s="118">
        <v>6.5690376569037659E-2</v>
      </c>
      <c r="F388" s="49">
        <v>1.6357444571979742</v>
      </c>
      <c r="G388" s="50">
        <v>4.1470000000000002</v>
      </c>
      <c r="H388" s="51">
        <v>0</v>
      </c>
      <c r="I388" s="49">
        <v>5.0190000000000001</v>
      </c>
      <c r="J388" s="49">
        <v>0.03</v>
      </c>
      <c r="K388" s="52" t="s">
        <v>633</v>
      </c>
      <c r="L388" s="52">
        <v>1.9</v>
      </c>
      <c r="M388" s="52">
        <v>227</v>
      </c>
      <c r="N388" s="52">
        <v>0.39</v>
      </c>
      <c r="O388" s="52"/>
      <c r="P388" s="119">
        <v>0</v>
      </c>
      <c r="Q388" s="52"/>
      <c r="R388" s="52"/>
      <c r="S388" s="52">
        <v>0</v>
      </c>
      <c r="T388" s="214" t="s">
        <v>633</v>
      </c>
      <c r="U388" s="171" t="s">
        <v>920</v>
      </c>
    </row>
    <row r="389" spans="1:24" ht="15" x14ac:dyDescent="0.25">
      <c r="A389" s="48" t="s">
        <v>204</v>
      </c>
      <c r="C389" s="49" t="e">
        <v>#VALUE!</v>
      </c>
      <c r="D389" s="49" t="e">
        <v>#VALUE!</v>
      </c>
      <c r="E389" s="118">
        <v>0.16666666666666666</v>
      </c>
      <c r="F389" s="49" t="e">
        <v>#VALUE!</v>
      </c>
      <c r="G389" s="50" t="s">
        <v>633</v>
      </c>
      <c r="H389" s="51">
        <v>0</v>
      </c>
      <c r="I389" s="49">
        <v>12</v>
      </c>
      <c r="J389" s="49">
        <v>0</v>
      </c>
      <c r="K389" s="52" t="s">
        <v>633</v>
      </c>
      <c r="L389" s="52">
        <v>1.9</v>
      </c>
      <c r="M389" s="52">
        <v>227</v>
      </c>
      <c r="N389" s="52">
        <v>0.39</v>
      </c>
      <c r="O389" s="52"/>
      <c r="P389" s="119">
        <v>0</v>
      </c>
      <c r="Q389" s="52"/>
      <c r="R389" s="52"/>
      <c r="S389" s="52">
        <v>0</v>
      </c>
      <c r="T389" s="214" t="s">
        <v>633</v>
      </c>
      <c r="U389" s="171" t="s">
        <v>920</v>
      </c>
      <c r="X389" s="48" t="s">
        <v>643</v>
      </c>
    </row>
    <row r="390" spans="1:24" ht="15" x14ac:dyDescent="0.25">
      <c r="A390" s="48" t="s">
        <v>138</v>
      </c>
      <c r="B390" s="48" t="s">
        <v>543</v>
      </c>
      <c r="C390" s="49">
        <v>0.28622857142857161</v>
      </c>
      <c r="D390" s="49">
        <v>36.144136724738672</v>
      </c>
      <c r="E390" s="118">
        <v>6.6366968980168375E-2</v>
      </c>
      <c r="F390" s="49">
        <v>22.566690664808362</v>
      </c>
      <c r="G390" s="50">
        <v>2.87</v>
      </c>
      <c r="H390" s="51">
        <v>0</v>
      </c>
      <c r="I390" s="49">
        <v>4.4600500000000007</v>
      </c>
      <c r="J390" s="49">
        <v>4.3049999999999998E-2</v>
      </c>
      <c r="K390" s="52" t="s">
        <v>633</v>
      </c>
      <c r="L390" s="52">
        <v>0.92</v>
      </c>
      <c r="M390" s="52">
        <v>0</v>
      </c>
      <c r="N390" s="52">
        <v>0</v>
      </c>
      <c r="O390" s="52"/>
      <c r="P390" s="119" t="s">
        <v>845</v>
      </c>
      <c r="Q390" s="52"/>
      <c r="R390" s="52"/>
      <c r="S390" s="52">
        <v>0</v>
      </c>
      <c r="T390" s="214" t="s">
        <v>633</v>
      </c>
      <c r="U390" s="171" t="s">
        <v>920</v>
      </c>
    </row>
    <row r="391" spans="1:24" ht="15" x14ac:dyDescent="0.25">
      <c r="A391" s="48" t="s">
        <v>127</v>
      </c>
      <c r="B391" s="48" t="s">
        <v>544</v>
      </c>
      <c r="C391" s="49">
        <v>0.24000106302874613</v>
      </c>
      <c r="D391" s="49">
        <v>52.067659398502904</v>
      </c>
      <c r="E391" s="118">
        <v>0.10468168021149517</v>
      </c>
      <c r="F391" s="49">
        <v>20.310973066961953</v>
      </c>
      <c r="G391" s="50">
        <v>112.88500000000001</v>
      </c>
      <c r="H391" s="51">
        <v>0</v>
      </c>
      <c r="I391" s="49">
        <v>153.19499999999999</v>
      </c>
      <c r="J391" s="49">
        <v>3.089</v>
      </c>
      <c r="K391" s="52" t="s">
        <v>633</v>
      </c>
      <c r="L391" s="52">
        <v>1.9</v>
      </c>
      <c r="M391" s="52">
        <v>227</v>
      </c>
      <c r="N391" s="52">
        <v>0.39</v>
      </c>
      <c r="O391" s="52"/>
      <c r="P391" s="119" t="s">
        <v>843</v>
      </c>
      <c r="Q391" s="52"/>
      <c r="R391" s="52"/>
      <c r="S391" s="52">
        <v>0</v>
      </c>
      <c r="T391" s="214" t="s">
        <v>633</v>
      </c>
      <c r="U391" s="171" t="s">
        <v>920</v>
      </c>
    </row>
    <row r="392" spans="1:24" ht="15" x14ac:dyDescent="0.25">
      <c r="A392" s="48" t="s">
        <v>92</v>
      </c>
      <c r="B392" s="48"/>
      <c r="C392" s="49">
        <v>8.6753846153846181E-2</v>
      </c>
      <c r="D392" s="49">
        <v>21.391575384615386</v>
      </c>
      <c r="E392" s="118">
        <v>2.5884433962264149E-2</v>
      </c>
      <c r="F392" s="49">
        <v>20.689095057230766</v>
      </c>
      <c r="G392" s="50">
        <v>65</v>
      </c>
      <c r="H392" s="51">
        <v>0</v>
      </c>
      <c r="I392" s="49">
        <v>84.8</v>
      </c>
      <c r="J392" s="49">
        <v>0.5</v>
      </c>
      <c r="K392" s="52" t="s">
        <v>633</v>
      </c>
      <c r="L392" s="52">
        <v>1.9</v>
      </c>
      <c r="M392" s="52">
        <v>227</v>
      </c>
      <c r="N392" s="52">
        <v>0.39</v>
      </c>
      <c r="O392" s="52"/>
      <c r="P392" s="119">
        <v>0</v>
      </c>
      <c r="Q392" s="52"/>
      <c r="R392" s="52"/>
      <c r="S392" s="52">
        <v>0</v>
      </c>
      <c r="T392" s="214" t="s">
        <v>633</v>
      </c>
      <c r="U392" s="171" t="s">
        <v>920</v>
      </c>
      <c r="X392">
        <f>B392</f>
        <v>0</v>
      </c>
    </row>
    <row r="393" spans="1:24" ht="15" x14ac:dyDescent="0.25">
      <c r="A393" s="48" t="s">
        <v>157</v>
      </c>
      <c r="B393" s="48" t="s">
        <v>546</v>
      </c>
      <c r="C393" s="49">
        <v>0.11801516919486583</v>
      </c>
      <c r="D393" s="49">
        <v>14.811749777362897</v>
      </c>
      <c r="E393" s="118">
        <v>2.9031611216680138E-2</v>
      </c>
      <c r="F393" s="49">
        <v>16.120560907911319</v>
      </c>
      <c r="G393" s="50">
        <v>85.7</v>
      </c>
      <c r="H393" s="51">
        <v>0</v>
      </c>
      <c r="I393" s="49">
        <v>95.251000000000019</v>
      </c>
      <c r="J393" s="49">
        <v>1.911</v>
      </c>
      <c r="K393" s="52" t="s">
        <v>797</v>
      </c>
      <c r="L393" s="52">
        <v>1.9</v>
      </c>
      <c r="M393" s="52">
        <v>7.2000000000000005E-4</v>
      </c>
      <c r="N393" s="52">
        <v>0.39</v>
      </c>
      <c r="O393" s="52"/>
      <c r="P393" s="119" t="s">
        <v>851</v>
      </c>
      <c r="Q393" s="52"/>
      <c r="R393" s="52"/>
      <c r="S393" s="52">
        <v>0</v>
      </c>
      <c r="T393" s="214" t="s">
        <v>633</v>
      </c>
      <c r="U393" s="171" t="s">
        <v>920</v>
      </c>
    </row>
    <row r="394" spans="1:24" ht="15" x14ac:dyDescent="0.25">
      <c r="A394" s="48" t="s">
        <v>89</v>
      </c>
      <c r="B394" s="48" t="s">
        <v>547</v>
      </c>
      <c r="C394" s="49">
        <v>0.25409404108715083</v>
      </c>
      <c r="D394" s="49">
        <v>30.891658619369661</v>
      </c>
      <c r="E394" s="118">
        <v>5.651829515279716E-2</v>
      </c>
      <c r="F394" s="49">
        <v>20.46074977644507</v>
      </c>
      <c r="G394" s="50">
        <v>15.673999999999999</v>
      </c>
      <c r="H394" s="51">
        <v>0</v>
      </c>
      <c r="I394" s="49">
        <v>22.219000000000001</v>
      </c>
      <c r="J394" s="49">
        <v>0.20200000000000001</v>
      </c>
      <c r="K394" s="52" t="s">
        <v>633</v>
      </c>
      <c r="L394" s="52">
        <v>1.9</v>
      </c>
      <c r="M394" s="52">
        <v>227</v>
      </c>
      <c r="N394" s="52">
        <v>0.39</v>
      </c>
      <c r="O394" s="52"/>
      <c r="P394" s="119" t="s">
        <v>838</v>
      </c>
      <c r="Q394" s="52"/>
      <c r="R394" s="52"/>
      <c r="S394" s="52">
        <v>0</v>
      </c>
      <c r="T394" s="214" t="s">
        <v>633</v>
      </c>
      <c r="U394" s="171" t="s">
        <v>920</v>
      </c>
    </row>
    <row r="395" spans="1:24" ht="15" x14ac:dyDescent="0.25">
      <c r="A395" s="48" t="s">
        <v>143</v>
      </c>
      <c r="B395" s="48" t="s">
        <v>548</v>
      </c>
      <c r="C395" s="49">
        <v>9.8944271222168562E-2</v>
      </c>
      <c r="D395" s="49">
        <v>19.643820192349917</v>
      </c>
      <c r="E395" s="118">
        <v>2.2973936465182601E-2</v>
      </c>
      <c r="F395" s="49">
        <v>17.208232713890471</v>
      </c>
      <c r="G395" s="50">
        <v>22.771000000000001</v>
      </c>
      <c r="H395" s="51">
        <v>0</v>
      </c>
      <c r="I395" s="49">
        <v>25.245999999999999</v>
      </c>
      <c r="J395" s="49">
        <v>0.6</v>
      </c>
      <c r="K395" s="52" t="s">
        <v>633</v>
      </c>
      <c r="L395" s="52">
        <v>1.9</v>
      </c>
      <c r="M395" s="52">
        <v>227</v>
      </c>
      <c r="N395" s="52">
        <v>0.39</v>
      </c>
      <c r="O395" s="52"/>
      <c r="P395" s="119" t="s">
        <v>847</v>
      </c>
      <c r="Q395" s="52"/>
      <c r="R395" s="52"/>
      <c r="S395" s="52">
        <v>0</v>
      </c>
      <c r="T395" s="214" t="s">
        <v>633</v>
      </c>
      <c r="U395" s="171" t="s">
        <v>920</v>
      </c>
    </row>
    <row r="396" spans="1:24" ht="15" x14ac:dyDescent="0.25">
      <c r="A396" s="48" t="s">
        <v>407</v>
      </c>
      <c r="B396" s="196"/>
      <c r="C396" s="49">
        <v>0.39223684210526327</v>
      </c>
      <c r="D396" s="49">
        <v>55.363321052631598</v>
      </c>
      <c r="E396" s="118">
        <v>0.11879746835443038</v>
      </c>
      <c r="F396" s="49">
        <v>17.456630684210523</v>
      </c>
      <c r="G396" s="50">
        <v>3.8</v>
      </c>
      <c r="H396" s="51">
        <v>0</v>
      </c>
      <c r="I396" s="49">
        <v>4.74</v>
      </c>
      <c r="J396" s="49">
        <v>0.28999999999999998</v>
      </c>
      <c r="K396" s="52" t="s">
        <v>633</v>
      </c>
      <c r="L396" s="52">
        <v>1.9</v>
      </c>
      <c r="M396" s="52">
        <v>227</v>
      </c>
      <c r="N396" s="52">
        <v>0.39</v>
      </c>
      <c r="O396" s="52"/>
      <c r="P396" s="119">
        <v>0</v>
      </c>
      <c r="Q396" s="52"/>
      <c r="R396" s="52"/>
      <c r="S396" s="52">
        <v>0</v>
      </c>
      <c r="T396" s="214" t="s">
        <v>633</v>
      </c>
      <c r="U396" s="171" t="s">
        <v>920</v>
      </c>
      <c r="X396" s="48" t="s">
        <v>549</v>
      </c>
    </row>
    <row r="397" spans="1:24" ht="15" x14ac:dyDescent="0.25">
      <c r="A397" s="48" t="s">
        <v>206</v>
      </c>
      <c r="B397" s="48" t="s">
        <v>550</v>
      </c>
      <c r="C397" s="49">
        <v>0.18385964912280703</v>
      </c>
      <c r="D397" s="49">
        <v>26.260942161856253</v>
      </c>
      <c r="E397" s="118">
        <v>2.6856861780619773E-2</v>
      </c>
      <c r="F397" s="49">
        <v>14.654325987096774</v>
      </c>
      <c r="G397" s="50">
        <v>176.7</v>
      </c>
      <c r="H397" s="51">
        <v>0</v>
      </c>
      <c r="I397" s="49">
        <v>203.3</v>
      </c>
      <c r="J397" s="49">
        <v>14</v>
      </c>
      <c r="K397" s="52" t="s">
        <v>633</v>
      </c>
      <c r="L397" s="52">
        <v>1.9</v>
      </c>
      <c r="M397" s="52">
        <v>227</v>
      </c>
      <c r="N397" s="52">
        <v>0.39</v>
      </c>
      <c r="O397" s="52"/>
      <c r="P397" s="119" t="s">
        <v>858</v>
      </c>
      <c r="Q397" s="52"/>
      <c r="R397" s="52"/>
      <c r="S397" s="52">
        <v>0</v>
      </c>
      <c r="T397" s="214" t="s">
        <v>633</v>
      </c>
      <c r="U397" s="171" t="s">
        <v>920</v>
      </c>
    </row>
    <row r="398" spans="1:24" ht="15" x14ac:dyDescent="0.25">
      <c r="A398" s="48" t="s">
        <v>58</v>
      </c>
      <c r="B398" s="195"/>
      <c r="C398" s="49">
        <v>3.6155172413793103E-2</v>
      </c>
      <c r="D398" s="49">
        <v>5.26436275862069</v>
      </c>
      <c r="E398" s="118">
        <v>0.5821259842519686</v>
      </c>
      <c r="F398" s="49">
        <v>0.14711412413793101</v>
      </c>
      <c r="G398" s="50">
        <v>29</v>
      </c>
      <c r="H398" s="51">
        <v>0</v>
      </c>
      <c r="I398" s="49">
        <v>0.63500000000000001</v>
      </c>
      <c r="J398" s="49">
        <v>0.435</v>
      </c>
      <c r="K398" s="52" t="s">
        <v>633</v>
      </c>
      <c r="L398" s="52">
        <v>1.9</v>
      </c>
      <c r="M398" s="52">
        <v>227</v>
      </c>
      <c r="N398" s="52">
        <v>0.39</v>
      </c>
      <c r="O398" s="52"/>
      <c r="P398" s="119">
        <v>0</v>
      </c>
      <c r="Q398" s="52"/>
      <c r="R398" s="52"/>
      <c r="S398" s="52">
        <v>0</v>
      </c>
      <c r="T398" s="214" t="s">
        <v>633</v>
      </c>
      <c r="U398" s="171" t="s">
        <v>920</v>
      </c>
      <c r="X398" t="s">
        <v>551</v>
      </c>
    </row>
    <row r="399" spans="1:24" ht="15" x14ac:dyDescent="0.25">
      <c r="A399" s="48" t="s">
        <v>55</v>
      </c>
      <c r="B399" s="48" t="s">
        <v>552</v>
      </c>
      <c r="C399" s="49">
        <v>0.13704761904761911</v>
      </c>
      <c r="D399" s="49">
        <v>19.037828571428573</v>
      </c>
      <c r="E399" s="118">
        <v>0</v>
      </c>
      <c r="F399" s="49">
        <v>33.602333211428572</v>
      </c>
      <c r="G399" s="50">
        <v>2.1</v>
      </c>
      <c r="H399" s="51">
        <v>0</v>
      </c>
      <c r="I399" s="49">
        <v>4.5999999999999996</v>
      </c>
      <c r="J399" s="49">
        <v>0.14000000000000001</v>
      </c>
      <c r="K399" s="52" t="s">
        <v>791</v>
      </c>
      <c r="L399" s="52">
        <v>1.1000000000000001</v>
      </c>
      <c r="M399" s="52">
        <v>0</v>
      </c>
      <c r="N399" s="52">
        <v>0</v>
      </c>
      <c r="O399" s="52"/>
      <c r="P399" s="119" t="s">
        <v>831</v>
      </c>
      <c r="Q399" s="52"/>
      <c r="R399" s="52"/>
      <c r="S399" s="52">
        <v>0</v>
      </c>
      <c r="T399" s="214" t="s">
        <v>633</v>
      </c>
      <c r="U399" s="171" t="s">
        <v>920</v>
      </c>
    </row>
    <row r="400" spans="1:24" ht="15" x14ac:dyDescent="0.25">
      <c r="A400" s="48" t="s">
        <v>281</v>
      </c>
      <c r="B400" s="48" t="s">
        <v>553</v>
      </c>
      <c r="C400" s="49">
        <v>0.63944481873596404</v>
      </c>
      <c r="D400" s="49">
        <v>90.027755854988783</v>
      </c>
      <c r="E400" s="118">
        <v>6.3472739335980924E-2</v>
      </c>
      <c r="F400" s="49">
        <v>30.295075844465831</v>
      </c>
      <c r="G400" s="50">
        <v>6.234</v>
      </c>
      <c r="H400" s="51">
        <v>0</v>
      </c>
      <c r="I400" s="49">
        <v>13.70051</v>
      </c>
      <c r="J400" s="49">
        <v>1.81951</v>
      </c>
      <c r="K400" s="52" t="s">
        <v>633</v>
      </c>
      <c r="L400" s="52">
        <v>1.9</v>
      </c>
      <c r="M400" s="52">
        <v>227</v>
      </c>
      <c r="N400" s="52">
        <v>0.39</v>
      </c>
      <c r="O400" s="52"/>
      <c r="P400" s="119" t="s">
        <v>868</v>
      </c>
      <c r="Q400" s="52"/>
      <c r="R400" s="52"/>
      <c r="S400" s="52">
        <v>0</v>
      </c>
      <c r="T400" s="214" t="s">
        <v>633</v>
      </c>
      <c r="U400" s="171" t="s">
        <v>920</v>
      </c>
    </row>
    <row r="401" spans="1:24" ht="15" x14ac:dyDescent="0.25">
      <c r="A401" s="48" t="s">
        <v>143</v>
      </c>
      <c r="B401" s="48"/>
      <c r="C401" s="49" t="e">
        <v>#DIV/0!</v>
      </c>
      <c r="D401" s="49" t="e">
        <v>#DIV/0!</v>
      </c>
      <c r="E401" s="118" t="e">
        <v>#DIV/0!</v>
      </c>
      <c r="F401" s="49" t="e">
        <v>#DIV/0!</v>
      </c>
      <c r="G401" s="50">
        <v>0</v>
      </c>
      <c r="H401" s="51">
        <v>0</v>
      </c>
      <c r="I401" s="49">
        <v>0</v>
      </c>
      <c r="J401" s="49">
        <v>0</v>
      </c>
      <c r="K401" s="52" t="s">
        <v>633</v>
      </c>
      <c r="L401" s="52">
        <v>1.9</v>
      </c>
      <c r="M401" s="52">
        <v>227</v>
      </c>
      <c r="N401" s="52">
        <v>0.39</v>
      </c>
      <c r="O401" s="52"/>
      <c r="P401" s="119" t="s">
        <v>847</v>
      </c>
      <c r="Q401" s="52"/>
      <c r="R401" s="52"/>
      <c r="S401" s="52">
        <v>0</v>
      </c>
      <c r="T401" s="214" t="s">
        <v>633</v>
      </c>
      <c r="U401" s="171" t="s">
        <v>920</v>
      </c>
    </row>
    <row r="402" spans="1:24" ht="15" x14ac:dyDescent="0.25">
      <c r="A402" s="48" t="s">
        <v>67</v>
      </c>
      <c r="B402" s="48" t="s">
        <v>555</v>
      </c>
      <c r="C402" s="49">
        <v>0.11535043304463694</v>
      </c>
      <c r="D402" s="49">
        <v>20.078150827448368</v>
      </c>
      <c r="E402" s="118">
        <v>2.5009210752443171E-2</v>
      </c>
      <c r="F402" s="49">
        <v>10.007896147315122</v>
      </c>
      <c r="G402" s="50">
        <v>150.1</v>
      </c>
      <c r="H402" s="51">
        <v>0</v>
      </c>
      <c r="I402" s="49">
        <v>207.14919999999998</v>
      </c>
      <c r="J402" s="49">
        <v>4.3041999999999998</v>
      </c>
      <c r="K402" s="52" t="s">
        <v>633</v>
      </c>
      <c r="L402" s="52">
        <v>1.9</v>
      </c>
      <c r="M402" s="52">
        <v>227</v>
      </c>
      <c r="N402" s="52">
        <v>0.39</v>
      </c>
      <c r="O402" s="52"/>
      <c r="P402" s="119">
        <v>0</v>
      </c>
      <c r="Q402" s="52"/>
      <c r="R402" s="52"/>
      <c r="S402" s="52">
        <v>0</v>
      </c>
      <c r="T402" s="214" t="s">
        <v>633</v>
      </c>
      <c r="U402" s="171" t="s">
        <v>920</v>
      </c>
    </row>
    <row r="403" spans="1:24" ht="15" x14ac:dyDescent="0.25">
      <c r="A403" s="48" t="s">
        <v>92</v>
      </c>
      <c r="B403" s="48"/>
      <c r="C403" s="49">
        <v>0.18435714285714286</v>
      </c>
      <c r="D403" s="49">
        <v>37.46747523809524</v>
      </c>
      <c r="E403" s="118">
        <v>7.2243729014418334E-2</v>
      </c>
      <c r="F403" s="49">
        <v>15.740037221428571</v>
      </c>
      <c r="G403" s="50">
        <v>42</v>
      </c>
      <c r="H403" s="51">
        <v>0</v>
      </c>
      <c r="I403" s="49">
        <v>50.63</v>
      </c>
      <c r="J403" s="49">
        <v>1.43</v>
      </c>
      <c r="K403" s="52" t="s">
        <v>633</v>
      </c>
      <c r="L403" s="52">
        <v>1.9</v>
      </c>
      <c r="M403" s="52">
        <v>227</v>
      </c>
      <c r="N403" s="52">
        <v>0.39</v>
      </c>
      <c r="O403" s="52"/>
      <c r="P403" s="119">
        <v>0</v>
      </c>
      <c r="Q403" s="52"/>
      <c r="R403" s="52"/>
      <c r="S403" s="52">
        <v>0</v>
      </c>
      <c r="T403" s="214" t="s">
        <v>633</v>
      </c>
      <c r="U403" s="171" t="s">
        <v>920</v>
      </c>
      <c r="X403">
        <f>B403</f>
        <v>0</v>
      </c>
    </row>
    <row r="404" spans="1:24" ht="15" x14ac:dyDescent="0.25">
      <c r="A404" s="48" t="s">
        <v>92</v>
      </c>
      <c r="B404" s="48"/>
      <c r="C404" s="49" t="e">
        <v>#DIV/0!</v>
      </c>
      <c r="D404" s="49" t="e">
        <v>#DIV/0!</v>
      </c>
      <c r="E404" s="118">
        <v>0.19298245614035092</v>
      </c>
      <c r="F404" s="49" t="e">
        <v>#DIV/0!</v>
      </c>
      <c r="G404" s="50">
        <v>0</v>
      </c>
      <c r="H404" s="51">
        <v>0</v>
      </c>
      <c r="I404" s="49">
        <v>5.7</v>
      </c>
      <c r="J404" s="49">
        <v>0</v>
      </c>
      <c r="K404" s="52" t="s">
        <v>633</v>
      </c>
      <c r="L404" s="52">
        <v>1.9</v>
      </c>
      <c r="M404" s="52">
        <v>227</v>
      </c>
      <c r="N404" s="52">
        <v>0.39</v>
      </c>
      <c r="O404" s="52"/>
      <c r="P404" s="119">
        <v>0</v>
      </c>
      <c r="Q404" s="52"/>
      <c r="R404" s="52"/>
      <c r="S404" s="52">
        <v>0</v>
      </c>
      <c r="T404" s="214" t="s">
        <v>633</v>
      </c>
      <c r="U404" s="171" t="s">
        <v>920</v>
      </c>
      <c r="X404">
        <f>B404</f>
        <v>0</v>
      </c>
    </row>
    <row r="405" spans="1:24" ht="15" x14ac:dyDescent="0.25">
      <c r="A405" s="48" t="s">
        <v>92</v>
      </c>
      <c r="B405" s="48"/>
      <c r="C405" s="49" t="e">
        <v>#DIV/0!</v>
      </c>
      <c r="D405" s="49" t="e">
        <v>#DIV/0!</v>
      </c>
      <c r="E405" s="118" t="e">
        <v>#DIV/0!</v>
      </c>
      <c r="F405" s="49" t="e">
        <v>#DIV/0!</v>
      </c>
      <c r="G405" s="50">
        <v>0</v>
      </c>
      <c r="H405" s="51">
        <v>0</v>
      </c>
      <c r="I405" s="49">
        <v>0</v>
      </c>
      <c r="J405" s="49">
        <v>0</v>
      </c>
      <c r="K405" s="52" t="s">
        <v>633</v>
      </c>
      <c r="L405" s="52">
        <v>1.9</v>
      </c>
      <c r="M405" s="52">
        <v>227</v>
      </c>
      <c r="N405" s="52">
        <v>0.39</v>
      </c>
      <c r="O405" s="52"/>
      <c r="P405" s="119">
        <v>0</v>
      </c>
      <c r="Q405" s="52"/>
      <c r="R405" s="52"/>
      <c r="S405" s="52">
        <v>0</v>
      </c>
      <c r="T405" s="214" t="s">
        <v>633</v>
      </c>
      <c r="U405" s="171" t="s">
        <v>920</v>
      </c>
      <c r="X405">
        <f>B405</f>
        <v>0</v>
      </c>
    </row>
    <row r="406" spans="1:24" ht="15" x14ac:dyDescent="0.25">
      <c r="A406" s="48" t="s">
        <v>416</v>
      </c>
      <c r="B406" s="48" t="s">
        <v>559</v>
      </c>
      <c r="C406" s="49">
        <v>0.13358820543021402</v>
      </c>
      <c r="D406" s="49">
        <v>27.817834111805325</v>
      </c>
      <c r="E406" s="118">
        <v>6.3188221180434948E-2</v>
      </c>
      <c r="F406" s="49">
        <v>14.155473331106919</v>
      </c>
      <c r="G406" s="50">
        <v>137.97691900000001</v>
      </c>
      <c r="H406" s="51">
        <v>0</v>
      </c>
      <c r="I406" s="49">
        <v>132.62890999999999</v>
      </c>
      <c r="J406" s="49">
        <v>3.6579100000000002</v>
      </c>
      <c r="K406" s="52" t="s">
        <v>786</v>
      </c>
      <c r="L406" s="52">
        <v>1.9</v>
      </c>
      <c r="M406" s="52">
        <v>227</v>
      </c>
      <c r="N406" s="52">
        <v>0.39</v>
      </c>
      <c r="O406" s="52"/>
      <c r="P406" s="119">
        <v>0</v>
      </c>
      <c r="Q406" s="52"/>
      <c r="R406" s="52"/>
      <c r="S406" s="52">
        <v>0</v>
      </c>
      <c r="T406" s="214" t="s">
        <v>633</v>
      </c>
      <c r="U406" s="171" t="s">
        <v>920</v>
      </c>
    </row>
    <row r="407" spans="1:24" ht="15" x14ac:dyDescent="0.25">
      <c r="A407" s="48" t="s">
        <v>143</v>
      </c>
      <c r="C407" s="49">
        <v>2.8499999999999998E-2</v>
      </c>
      <c r="D407" s="49">
        <v>3.4049999999999998</v>
      </c>
      <c r="E407" s="118">
        <v>0.39</v>
      </c>
      <c r="F407" s="49">
        <v>0</v>
      </c>
      <c r="G407" s="50">
        <v>19</v>
      </c>
      <c r="H407" s="51">
        <v>0</v>
      </c>
      <c r="I407" s="49">
        <v>0.28499999999999998</v>
      </c>
      <c r="J407" s="49">
        <v>0.28499999999999998</v>
      </c>
      <c r="K407" s="52" t="s">
        <v>633</v>
      </c>
      <c r="L407" s="52">
        <v>1.9</v>
      </c>
      <c r="M407" s="52">
        <v>227</v>
      </c>
      <c r="N407" s="52">
        <v>0.39</v>
      </c>
      <c r="O407" s="52"/>
      <c r="P407" s="119" t="s">
        <v>847</v>
      </c>
      <c r="Q407" s="52"/>
      <c r="R407" s="52"/>
      <c r="S407" s="52">
        <v>0</v>
      </c>
      <c r="T407" s="214" t="s">
        <v>633</v>
      </c>
      <c r="U407" s="171" t="s">
        <v>920</v>
      </c>
      <c r="X407" s="48" t="s">
        <v>560</v>
      </c>
    </row>
    <row r="408" spans="1:24" ht="15" x14ac:dyDescent="0.25">
      <c r="A408" s="48" t="s">
        <v>92</v>
      </c>
      <c r="B408" s="48"/>
      <c r="C408" s="49">
        <v>4.0122</v>
      </c>
      <c r="D408" s="49">
        <v>482.09215200000006</v>
      </c>
      <c r="E408" s="118">
        <v>0.39575471698113207</v>
      </c>
      <c r="F408" s="49">
        <v>0.42663095999999995</v>
      </c>
      <c r="G408" s="50">
        <v>0.5</v>
      </c>
      <c r="H408" s="51">
        <v>0</v>
      </c>
      <c r="I408" s="49">
        <v>1.06</v>
      </c>
      <c r="J408" s="49">
        <v>1.05</v>
      </c>
      <c r="K408" s="52" t="s">
        <v>633</v>
      </c>
      <c r="L408" s="52">
        <v>1.9</v>
      </c>
      <c r="M408" s="52">
        <v>227</v>
      </c>
      <c r="N408" s="52">
        <v>0.39</v>
      </c>
      <c r="O408" s="52"/>
      <c r="P408" s="119">
        <v>0</v>
      </c>
      <c r="Q408" s="52"/>
      <c r="R408" s="52"/>
      <c r="S408" s="52">
        <v>0</v>
      </c>
      <c r="T408" s="214" t="s">
        <v>633</v>
      </c>
      <c r="U408" s="171" t="s">
        <v>920</v>
      </c>
      <c r="X408">
        <f>B408</f>
        <v>0</v>
      </c>
    </row>
    <row r="409" spans="1:24" ht="15" x14ac:dyDescent="0.25">
      <c r="A409" s="48" t="s">
        <v>59</v>
      </c>
      <c r="B409" s="48" t="s">
        <v>562</v>
      </c>
      <c r="C409" s="49">
        <v>0.18991751108660185</v>
      </c>
      <c r="D409" s="49">
        <v>94.695854233588378</v>
      </c>
      <c r="E409" s="118">
        <v>5.0853288472469241E-2</v>
      </c>
      <c r="F409" s="49">
        <v>10.786979204825256</v>
      </c>
      <c r="G409" s="50">
        <v>174.084</v>
      </c>
      <c r="H409" s="51">
        <v>0</v>
      </c>
      <c r="I409" s="49">
        <v>218.15600000000001</v>
      </c>
      <c r="J409" s="49">
        <v>9.2050000000000001</v>
      </c>
      <c r="K409" s="52" t="s">
        <v>633</v>
      </c>
      <c r="L409" s="52">
        <v>1.9</v>
      </c>
      <c r="M409" s="52">
        <v>227</v>
      </c>
      <c r="N409" s="52">
        <v>0.39</v>
      </c>
      <c r="O409" s="52"/>
      <c r="P409" s="119" t="s">
        <v>832</v>
      </c>
      <c r="Q409" s="52"/>
      <c r="R409" s="52"/>
      <c r="S409" s="52">
        <v>0</v>
      </c>
      <c r="T409" s="214" t="s">
        <v>633</v>
      </c>
      <c r="U409" s="171" t="s">
        <v>920</v>
      </c>
    </row>
    <row r="410" spans="1:24" ht="15" x14ac:dyDescent="0.25">
      <c r="A410" s="48" t="s">
        <v>192</v>
      </c>
      <c r="B410" s="48" t="s">
        <v>563</v>
      </c>
      <c r="C410" s="49">
        <v>0.65148525399983526</v>
      </c>
      <c r="D410" s="49">
        <v>232.4771094658328</v>
      </c>
      <c r="E410" s="118">
        <v>0.1542009637827659</v>
      </c>
      <c r="F410" s="49">
        <v>26.001564185519989</v>
      </c>
      <c r="G410" s="50">
        <v>1624</v>
      </c>
      <c r="H410" s="51">
        <v>871</v>
      </c>
      <c r="I410" s="49">
        <v>1547.3811964534418</v>
      </c>
      <c r="J410" s="49">
        <v>16.8</v>
      </c>
      <c r="K410" s="52" t="s">
        <v>633</v>
      </c>
      <c r="L410" s="52">
        <v>1.9</v>
      </c>
      <c r="M410" s="52">
        <v>227</v>
      </c>
      <c r="N410" s="52">
        <v>0.39</v>
      </c>
      <c r="O410" s="52"/>
      <c r="P410" s="119" t="s">
        <v>855</v>
      </c>
      <c r="Q410" s="52"/>
      <c r="R410" s="52"/>
      <c r="S410" s="52">
        <v>0</v>
      </c>
      <c r="T410" s="214">
        <v>0.51150008167779326</v>
      </c>
      <c r="U410" s="52" t="s">
        <v>919</v>
      </c>
    </row>
    <row r="411" spans="1:24" ht="15" x14ac:dyDescent="0.25">
      <c r="A411" s="48" t="s">
        <v>102</v>
      </c>
      <c r="B411" s="48" t="s">
        <v>564</v>
      </c>
      <c r="C411" s="49">
        <v>0.34377014031004527</v>
      </c>
      <c r="D411" s="49">
        <v>81.899679253366386</v>
      </c>
      <c r="E411" s="118">
        <v>5.8707506315071337E-2</v>
      </c>
      <c r="F411" s="49">
        <v>18.907657565263602</v>
      </c>
      <c r="G411" s="50">
        <v>527.00699999999995</v>
      </c>
      <c r="H411" s="51">
        <v>206.59800000000001</v>
      </c>
      <c r="I411" s="49">
        <v>527.03025117325262</v>
      </c>
      <c r="J411" s="49">
        <v>27.754999999999999</v>
      </c>
      <c r="K411" s="52" t="s">
        <v>633</v>
      </c>
      <c r="L411" s="52">
        <v>2</v>
      </c>
      <c r="M411" s="52">
        <v>0</v>
      </c>
      <c r="N411" s="52">
        <v>0</v>
      </c>
      <c r="O411" s="52"/>
      <c r="P411" s="119" t="s">
        <v>841</v>
      </c>
      <c r="Q411" s="52"/>
      <c r="R411" s="52"/>
      <c r="S411" s="52">
        <v>0</v>
      </c>
      <c r="T411" s="214">
        <v>0.47584666730748376</v>
      </c>
      <c r="U411" s="52" t="s">
        <v>919</v>
      </c>
    </row>
    <row r="412" spans="1:24" ht="15" x14ac:dyDescent="0.25">
      <c r="A412" s="48" t="s">
        <v>565</v>
      </c>
      <c r="B412" s="48" t="s">
        <v>566</v>
      </c>
      <c r="C412" s="49">
        <v>0.11690625000000003</v>
      </c>
      <c r="D412" s="49">
        <v>22.408766249999999</v>
      </c>
      <c r="E412" s="118">
        <v>2.5818066961465568E-2</v>
      </c>
      <c r="F412" s="49">
        <v>19.375397234999998</v>
      </c>
      <c r="G412" s="50">
        <v>128</v>
      </c>
      <c r="H412" s="51">
        <v>0</v>
      </c>
      <c r="I412" s="49">
        <v>158.30000000000001</v>
      </c>
      <c r="J412" s="49">
        <v>3.3</v>
      </c>
      <c r="K412" s="52" t="s">
        <v>633</v>
      </c>
      <c r="L412" s="52">
        <v>1.9</v>
      </c>
      <c r="M412" s="52">
        <v>227</v>
      </c>
      <c r="N412" s="52">
        <v>0.39</v>
      </c>
      <c r="O412" s="52"/>
      <c r="P412" s="119">
        <v>0</v>
      </c>
      <c r="Q412" s="52"/>
      <c r="R412" s="52"/>
      <c r="S412" s="52">
        <v>0</v>
      </c>
      <c r="T412" s="214" t="s">
        <v>633</v>
      </c>
      <c r="U412" s="171" t="s">
        <v>920</v>
      </c>
    </row>
    <row r="413" spans="1:24" ht="15" x14ac:dyDescent="0.25">
      <c r="A413" s="48" t="s">
        <v>146</v>
      </c>
      <c r="B413" s="48" t="s">
        <v>567</v>
      </c>
      <c r="C413" s="49">
        <v>0.2053793592470832</v>
      </c>
      <c r="D413" s="49">
        <v>21.632955972410237</v>
      </c>
      <c r="E413" s="118">
        <v>3.5867673873404532E-2</v>
      </c>
      <c r="F413" s="49">
        <v>16.735410626803326</v>
      </c>
      <c r="G413" s="50">
        <v>15.513</v>
      </c>
      <c r="H413" s="51">
        <v>0</v>
      </c>
      <c r="I413" s="49">
        <v>19.195</v>
      </c>
      <c r="J413" s="49">
        <v>0.33200000000000002</v>
      </c>
      <c r="K413" s="52" t="s">
        <v>633</v>
      </c>
      <c r="L413" s="52">
        <v>1.9</v>
      </c>
      <c r="M413" s="52">
        <v>227</v>
      </c>
      <c r="N413" s="52">
        <v>0.39</v>
      </c>
      <c r="O413" s="52"/>
      <c r="P413" s="119" t="s">
        <v>849</v>
      </c>
      <c r="Q413" s="52"/>
      <c r="R413" s="52"/>
      <c r="S413" s="52">
        <v>0</v>
      </c>
      <c r="T413" s="214" t="s">
        <v>633</v>
      </c>
      <c r="U413" s="171" t="s">
        <v>920</v>
      </c>
    </row>
    <row r="414" spans="1:24" ht="15" x14ac:dyDescent="0.25">
      <c r="A414" s="48" t="s">
        <v>464</v>
      </c>
      <c r="C414" s="49">
        <v>2.8499999999999998E-2</v>
      </c>
      <c r="D414" s="49">
        <v>3.4049999999999998</v>
      </c>
      <c r="E414" s="118">
        <v>0.39</v>
      </c>
      <c r="F414" s="49">
        <v>0</v>
      </c>
      <c r="G414" s="50">
        <v>8</v>
      </c>
      <c r="H414" s="51">
        <v>0</v>
      </c>
      <c r="I414" s="49">
        <v>0.12</v>
      </c>
      <c r="J414" s="49">
        <v>0.12</v>
      </c>
      <c r="K414" s="52" t="s">
        <v>633</v>
      </c>
      <c r="L414" s="52">
        <v>1.9</v>
      </c>
      <c r="M414" s="52">
        <v>227</v>
      </c>
      <c r="N414" s="52">
        <v>0.39</v>
      </c>
      <c r="O414" s="52"/>
      <c r="P414" s="119">
        <v>0</v>
      </c>
      <c r="Q414" s="52"/>
      <c r="R414" s="52"/>
      <c r="S414" s="52">
        <v>0</v>
      </c>
      <c r="T414" s="214" t="s">
        <v>633</v>
      </c>
      <c r="U414" s="171" t="s">
        <v>920</v>
      </c>
      <c r="X414" s="48" t="s">
        <v>568</v>
      </c>
    </row>
    <row r="415" spans="1:24" ht="15" x14ac:dyDescent="0.25">
      <c r="A415" s="48" t="s">
        <v>297</v>
      </c>
      <c r="C415" s="49">
        <v>0.18109662248824288</v>
      </c>
      <c r="D415" s="49">
        <v>40.64397434801198</v>
      </c>
      <c r="E415" s="118">
        <v>9.9180589944046951E-2</v>
      </c>
      <c r="F415" s="49">
        <v>17.565818713980335</v>
      </c>
      <c r="G415" s="50">
        <v>46.78</v>
      </c>
      <c r="H415" s="51">
        <v>0</v>
      </c>
      <c r="I415" s="49">
        <v>51.292999999999999</v>
      </c>
      <c r="J415" s="49">
        <v>0.99299999999999999</v>
      </c>
      <c r="K415" s="52" t="s">
        <v>633</v>
      </c>
      <c r="L415" s="52">
        <v>1.9</v>
      </c>
      <c r="M415" s="52">
        <v>227</v>
      </c>
      <c r="N415" s="52">
        <v>0.39</v>
      </c>
      <c r="O415" s="52"/>
      <c r="P415" s="119">
        <v>0</v>
      </c>
      <c r="Q415" s="52"/>
      <c r="R415" s="52"/>
      <c r="S415" s="52">
        <v>0</v>
      </c>
      <c r="T415" s="214" t="s">
        <v>633</v>
      </c>
      <c r="U415" s="171" t="s">
        <v>920</v>
      </c>
      <c r="X415" s="48" t="s">
        <v>569</v>
      </c>
    </row>
    <row r="416" spans="1:24" ht="15" x14ac:dyDescent="0.25">
      <c r="A416" s="48" t="s">
        <v>155</v>
      </c>
      <c r="B416" s="48" t="s">
        <v>570</v>
      </c>
      <c r="C416" s="49">
        <v>0.29161887305379358</v>
      </c>
      <c r="D416" s="49">
        <v>45.410007002224248</v>
      </c>
      <c r="E416" s="118">
        <v>8.0650034045355506E-2</v>
      </c>
      <c r="F416" s="49">
        <v>13.356715309333552</v>
      </c>
      <c r="G416" s="50">
        <v>24.277999999999999</v>
      </c>
      <c r="H416" s="51">
        <v>0</v>
      </c>
      <c r="I416" s="49">
        <v>29.064169999999997</v>
      </c>
      <c r="J416" s="49">
        <v>2.1641699999999999</v>
      </c>
      <c r="K416" s="52" t="s">
        <v>633</v>
      </c>
      <c r="L416" s="52">
        <v>1.9</v>
      </c>
      <c r="M416" s="52">
        <v>227</v>
      </c>
      <c r="N416" s="52">
        <v>0.39</v>
      </c>
      <c r="O416" s="52"/>
      <c r="P416" s="119">
        <v>0</v>
      </c>
      <c r="Q416" s="52"/>
      <c r="R416" s="52"/>
      <c r="S416" s="52">
        <v>0</v>
      </c>
      <c r="T416" s="214" t="s">
        <v>633</v>
      </c>
      <c r="U416" s="171" t="s">
        <v>920</v>
      </c>
    </row>
    <row r="417" spans="1:24" ht="15" x14ac:dyDescent="0.25">
      <c r="A417" s="48" t="s">
        <v>89</v>
      </c>
      <c r="B417" s="48" t="s">
        <v>571</v>
      </c>
      <c r="C417" s="49">
        <v>0.18550817058589092</v>
      </c>
      <c r="D417" s="49">
        <v>13.074276285372656</v>
      </c>
      <c r="E417" s="118">
        <v>8.8850174216027877E-3</v>
      </c>
      <c r="F417" s="49">
        <v>19.286388688720606</v>
      </c>
      <c r="G417" s="50">
        <v>2.5089999999999999</v>
      </c>
      <c r="H417" s="51">
        <v>0</v>
      </c>
      <c r="I417" s="49">
        <v>3.444</v>
      </c>
      <c r="J417" s="49">
        <v>0.04</v>
      </c>
      <c r="K417" s="52" t="s">
        <v>633</v>
      </c>
      <c r="L417" s="52">
        <v>1.9</v>
      </c>
      <c r="M417" s="52">
        <v>227</v>
      </c>
      <c r="N417" s="52">
        <v>0.39</v>
      </c>
      <c r="O417" s="52"/>
      <c r="P417" s="119" t="s">
        <v>838</v>
      </c>
      <c r="Q417" s="52"/>
      <c r="R417" s="52"/>
      <c r="S417" s="52">
        <v>0</v>
      </c>
      <c r="T417" s="214" t="s">
        <v>633</v>
      </c>
      <c r="U417" s="171" t="s">
        <v>920</v>
      </c>
    </row>
    <row r="418" spans="1:24" ht="15" x14ac:dyDescent="0.25">
      <c r="A418" s="48" t="s">
        <v>295</v>
      </c>
      <c r="B418" s="48" t="s">
        <v>572</v>
      </c>
      <c r="C418" s="49">
        <v>0.17570532319391635</v>
      </c>
      <c r="D418" s="49">
        <v>33.220663117870721</v>
      </c>
      <c r="E418" s="118">
        <v>5.8405473924527794E-2</v>
      </c>
      <c r="F418" s="49">
        <v>22.59659183269962</v>
      </c>
      <c r="G418" s="50">
        <v>52.6</v>
      </c>
      <c r="H418" s="51">
        <v>0</v>
      </c>
      <c r="I418" s="49">
        <v>75.338999999999999</v>
      </c>
      <c r="J418" s="49">
        <v>1.5390000000000001</v>
      </c>
      <c r="K418" s="52" t="s">
        <v>871</v>
      </c>
      <c r="L418" s="52">
        <v>1.9</v>
      </c>
      <c r="M418" s="52">
        <v>62</v>
      </c>
      <c r="N418" s="52">
        <v>0.39</v>
      </c>
      <c r="O418" s="52"/>
      <c r="P418" s="119" t="s">
        <v>870</v>
      </c>
      <c r="Q418" s="52"/>
      <c r="R418" s="52"/>
      <c r="S418" s="52" t="s">
        <v>871</v>
      </c>
      <c r="T418" s="214" t="s">
        <v>633</v>
      </c>
      <c r="U418" s="171" t="s">
        <v>920</v>
      </c>
    </row>
    <row r="419" spans="1:24" ht="15" x14ac:dyDescent="0.25">
      <c r="A419" s="48" t="s">
        <v>82</v>
      </c>
      <c r="B419" s="48" t="s">
        <v>573</v>
      </c>
      <c r="C419" s="49">
        <v>0.24378322580645162</v>
      </c>
      <c r="D419" s="49">
        <v>59.555357019354837</v>
      </c>
      <c r="E419" s="118">
        <v>0.1809341923607915</v>
      </c>
      <c r="F419" s="49">
        <v>17.599931924051607</v>
      </c>
      <c r="G419" s="50">
        <v>18.600000000000001</v>
      </c>
      <c r="H419" s="51">
        <v>0</v>
      </c>
      <c r="I419" s="49">
        <v>19.556999999999999</v>
      </c>
      <c r="J419" s="49">
        <v>8.6999999999999994E-2</v>
      </c>
      <c r="K419" s="52" t="s">
        <v>633</v>
      </c>
      <c r="L419" s="52">
        <v>1.9</v>
      </c>
      <c r="M419" s="52">
        <v>227</v>
      </c>
      <c r="N419" s="52">
        <v>0.39</v>
      </c>
      <c r="O419" s="52"/>
      <c r="P419" s="119">
        <v>0</v>
      </c>
      <c r="Q419" s="52"/>
      <c r="R419" s="52"/>
      <c r="S419" s="52">
        <v>0</v>
      </c>
      <c r="T419" s="214" t="s">
        <v>633</v>
      </c>
      <c r="U419" s="171" t="s">
        <v>920</v>
      </c>
    </row>
    <row r="420" spans="1:24" ht="15" x14ac:dyDescent="0.25">
      <c r="A420" s="48" t="s">
        <v>73</v>
      </c>
      <c r="B420" s="48" t="s">
        <v>574</v>
      </c>
      <c r="C420" s="49">
        <v>0.2107958182206103</v>
      </c>
      <c r="D420" s="49">
        <v>27.936755565038048</v>
      </c>
      <c r="E420" s="118">
        <v>6.6543209876543219E-2</v>
      </c>
      <c r="F420" s="49">
        <v>15.034289737572006</v>
      </c>
      <c r="G420" s="50">
        <v>14.061</v>
      </c>
      <c r="H420" s="51">
        <v>0</v>
      </c>
      <c r="I420" s="49">
        <v>16.2</v>
      </c>
      <c r="J420" s="49">
        <v>0.2</v>
      </c>
      <c r="K420" s="52" t="s">
        <v>633</v>
      </c>
      <c r="L420" s="52">
        <v>1.9</v>
      </c>
      <c r="M420" s="52">
        <v>227</v>
      </c>
      <c r="N420" s="52">
        <v>0.39</v>
      </c>
      <c r="O420" s="52"/>
      <c r="P420" s="119">
        <v>0</v>
      </c>
      <c r="Q420" s="52"/>
      <c r="R420" s="52"/>
      <c r="S420" s="52">
        <v>0</v>
      </c>
      <c r="T420" s="214" t="s">
        <v>633</v>
      </c>
      <c r="U420" s="171" t="s">
        <v>920</v>
      </c>
    </row>
    <row r="421" spans="1:24" ht="15" x14ac:dyDescent="0.25">
      <c r="A421" s="48" t="s">
        <v>644</v>
      </c>
      <c r="C421" s="49" t="e">
        <v>#VALUE!</v>
      </c>
      <c r="D421" s="49" t="e">
        <v>#VALUE!</v>
      </c>
      <c r="E421" s="118">
        <v>3.054945054945056E-2</v>
      </c>
      <c r="F421" s="49" t="e">
        <v>#VALUE!</v>
      </c>
      <c r="G421" s="50" t="s">
        <v>633</v>
      </c>
      <c r="H421" s="51">
        <v>0</v>
      </c>
      <c r="I421" s="49">
        <v>9.1</v>
      </c>
      <c r="J421" s="49">
        <v>0.2</v>
      </c>
      <c r="K421" s="52" t="s">
        <v>633</v>
      </c>
      <c r="L421" s="52">
        <v>1.9</v>
      </c>
      <c r="M421" s="52">
        <v>227</v>
      </c>
      <c r="N421" s="52">
        <v>0.39</v>
      </c>
      <c r="O421" s="52"/>
      <c r="P421" s="119">
        <v>0</v>
      </c>
      <c r="Q421" s="52"/>
      <c r="R421" s="52"/>
      <c r="S421" s="52">
        <v>0</v>
      </c>
      <c r="T421" s="214" t="s">
        <v>633</v>
      </c>
      <c r="U421" s="171" t="s">
        <v>920</v>
      </c>
      <c r="X421" s="48" t="s">
        <v>644</v>
      </c>
    </row>
    <row r="422" spans="1:24" ht="15" x14ac:dyDescent="0.25">
      <c r="A422" s="48" t="s">
        <v>119</v>
      </c>
      <c r="B422" s="48" t="s">
        <v>575</v>
      </c>
      <c r="C422" s="49">
        <v>0.28499999999999998</v>
      </c>
      <c r="D422" s="49">
        <v>28.033830769230768</v>
      </c>
      <c r="E422" s="118">
        <v>3.3095238095238094E-2</v>
      </c>
      <c r="F422" s="49">
        <v>22.641982615384617</v>
      </c>
      <c r="G422" s="50">
        <v>0.52</v>
      </c>
      <c r="H422" s="51">
        <v>0</v>
      </c>
      <c r="I422" s="49">
        <v>0.84</v>
      </c>
      <c r="J422" s="49">
        <v>0.02</v>
      </c>
      <c r="K422" s="52" t="s">
        <v>633</v>
      </c>
      <c r="L422" s="52">
        <v>1.9</v>
      </c>
      <c r="M422" s="52">
        <v>227</v>
      </c>
      <c r="N422" s="52">
        <v>0.39</v>
      </c>
      <c r="O422" s="52"/>
      <c r="P422" s="119" t="s">
        <v>842</v>
      </c>
      <c r="Q422" s="52"/>
      <c r="R422" s="52"/>
      <c r="S422" s="52">
        <v>0</v>
      </c>
      <c r="T422" s="214" t="s">
        <v>633</v>
      </c>
      <c r="U422" s="171" t="s">
        <v>920</v>
      </c>
    </row>
    <row r="423" spans="1:24" ht="15" x14ac:dyDescent="0.25">
      <c r="A423" s="48" t="s">
        <v>576</v>
      </c>
      <c r="B423" s="48" t="s">
        <v>577</v>
      </c>
      <c r="C423" s="49">
        <v>9.1024922118380092E-2</v>
      </c>
      <c r="D423" s="49">
        <v>19.587003115264796</v>
      </c>
      <c r="E423" s="118">
        <v>1.8430255597384586E-2</v>
      </c>
      <c r="F423" s="49">
        <v>19.67814751401869</v>
      </c>
      <c r="G423" s="50">
        <v>32.1</v>
      </c>
      <c r="H423" s="51">
        <v>0</v>
      </c>
      <c r="I423" s="49">
        <v>40.375999999999998</v>
      </c>
      <c r="J423" s="49">
        <v>0.626</v>
      </c>
      <c r="K423" s="52" t="s">
        <v>633</v>
      </c>
      <c r="L423" s="52">
        <v>1.9</v>
      </c>
      <c r="M423" s="52">
        <v>227</v>
      </c>
      <c r="N423" s="52">
        <v>0.39</v>
      </c>
      <c r="O423" s="52"/>
      <c r="P423" s="119" t="s">
        <v>910</v>
      </c>
      <c r="Q423" s="52"/>
      <c r="R423" s="52"/>
      <c r="S423" s="52">
        <v>0</v>
      </c>
      <c r="T423" s="214" t="s">
        <v>633</v>
      </c>
      <c r="U423" s="171" t="s">
        <v>920</v>
      </c>
    </row>
    <row r="424" spans="1:24" ht="15" x14ac:dyDescent="0.25">
      <c r="A424" s="48" t="s">
        <v>73</v>
      </c>
      <c r="B424" s="48" t="s">
        <v>578</v>
      </c>
      <c r="C424" s="49">
        <v>0.21122649724255818</v>
      </c>
      <c r="D424" s="49">
        <v>41.565174315477151</v>
      </c>
      <c r="E424" s="118">
        <v>7.035476718403548E-2</v>
      </c>
      <c r="F424" s="49">
        <v>20.049319952268842</v>
      </c>
      <c r="G424" s="50">
        <v>62.014000000000003</v>
      </c>
      <c r="H424" s="51">
        <v>0</v>
      </c>
      <c r="I424" s="49">
        <v>90.2</v>
      </c>
      <c r="J424" s="49">
        <v>1.4</v>
      </c>
      <c r="K424" s="52" t="s">
        <v>633</v>
      </c>
      <c r="L424" s="52">
        <v>1.9</v>
      </c>
      <c r="M424" s="52">
        <v>227</v>
      </c>
      <c r="N424" s="52">
        <v>0.39</v>
      </c>
      <c r="O424" s="52"/>
      <c r="P424" s="119">
        <v>0</v>
      </c>
      <c r="Q424" s="52"/>
      <c r="R424" s="52"/>
      <c r="S424" s="52">
        <v>0</v>
      </c>
      <c r="T424" s="214" t="s">
        <v>633</v>
      </c>
      <c r="U424" s="171" t="s">
        <v>920</v>
      </c>
    </row>
    <row r="425" spans="1:24" ht="15" x14ac:dyDescent="0.25">
      <c r="A425" s="48" t="s">
        <v>143</v>
      </c>
      <c r="C425" s="49" t="e">
        <v>#VALUE!</v>
      </c>
      <c r="D425" s="49" t="e">
        <v>#VALUE!</v>
      </c>
      <c r="E425" s="118">
        <v>5.2910852713178295E-2</v>
      </c>
      <c r="F425" s="49" t="e">
        <v>#VALUE!</v>
      </c>
      <c r="G425" s="50" t="s">
        <v>633</v>
      </c>
      <c r="H425" s="51">
        <v>0</v>
      </c>
      <c r="I425" s="49">
        <v>7.74</v>
      </c>
      <c r="J425" s="49">
        <v>0.127</v>
      </c>
      <c r="K425" s="52" t="s">
        <v>633</v>
      </c>
      <c r="L425" s="52">
        <v>1.9</v>
      </c>
      <c r="M425" s="52">
        <v>227</v>
      </c>
      <c r="N425" s="52">
        <v>0.39</v>
      </c>
      <c r="O425" s="52"/>
      <c r="P425" s="119" t="s">
        <v>847</v>
      </c>
      <c r="Q425" s="52"/>
      <c r="R425" s="52"/>
      <c r="S425" s="52">
        <v>0</v>
      </c>
      <c r="T425" s="214" t="s">
        <v>633</v>
      </c>
      <c r="U425" s="171" t="s">
        <v>920</v>
      </c>
      <c r="X425" s="48" t="s">
        <v>645</v>
      </c>
    </row>
    <row r="426" spans="1:24" ht="15" x14ac:dyDescent="0.25">
      <c r="A426" s="48" t="s">
        <v>579</v>
      </c>
      <c r="C426" s="49">
        <v>2.8499999999999991E-2</v>
      </c>
      <c r="D426" s="49">
        <v>3.4049999999999998</v>
      </c>
      <c r="E426" s="118">
        <v>0.39</v>
      </c>
      <c r="F426" s="49">
        <v>0</v>
      </c>
      <c r="G426" s="50">
        <v>70.8</v>
      </c>
      <c r="H426" s="51">
        <v>0</v>
      </c>
      <c r="I426" s="49">
        <v>1.0619999999999998</v>
      </c>
      <c r="J426" s="49">
        <v>1.0619999999999998</v>
      </c>
      <c r="K426" s="52" t="s">
        <v>633</v>
      </c>
      <c r="L426" s="52">
        <v>1.9</v>
      </c>
      <c r="M426" s="52">
        <v>227</v>
      </c>
      <c r="N426" s="52">
        <v>0.39</v>
      </c>
      <c r="O426" s="52"/>
      <c r="P426" s="119">
        <v>0</v>
      </c>
      <c r="Q426" s="52"/>
      <c r="R426" s="52"/>
      <c r="S426" s="52">
        <v>0</v>
      </c>
      <c r="T426" s="214" t="s">
        <v>633</v>
      </c>
      <c r="U426" s="171" t="s">
        <v>920</v>
      </c>
      <c r="X426" s="48" t="s">
        <v>580</v>
      </c>
    </row>
    <row r="427" spans="1:24" ht="15" x14ac:dyDescent="0.25">
      <c r="A427" s="48" t="s">
        <v>204</v>
      </c>
      <c r="B427" s="48" t="s">
        <v>581</v>
      </c>
      <c r="C427" s="49">
        <v>0.18195590847351376</v>
      </c>
      <c r="D427" s="49">
        <v>46.196830007313764</v>
      </c>
      <c r="E427" s="118">
        <v>2.3735849056603774E-2</v>
      </c>
      <c r="F427" s="49">
        <v>4.8400151760526589</v>
      </c>
      <c r="G427" s="50">
        <v>191.42</v>
      </c>
      <c r="H427" s="51">
        <v>0</v>
      </c>
      <c r="I427" s="49">
        <v>265</v>
      </c>
      <c r="J427" s="49">
        <v>11</v>
      </c>
      <c r="K427" s="52" t="s">
        <v>633</v>
      </c>
      <c r="L427" s="52">
        <v>1.9</v>
      </c>
      <c r="M427" s="52">
        <v>227</v>
      </c>
      <c r="N427" s="52">
        <v>0.39</v>
      </c>
      <c r="O427" s="52"/>
      <c r="P427" s="119">
        <v>0</v>
      </c>
      <c r="Q427" s="52"/>
      <c r="R427" s="52"/>
      <c r="S427" s="52">
        <v>0</v>
      </c>
      <c r="T427" s="214" t="s">
        <v>633</v>
      </c>
      <c r="U427" s="171" t="s">
        <v>920</v>
      </c>
    </row>
    <row r="428" spans="1:24" ht="15" x14ac:dyDescent="0.25">
      <c r="A428" s="48" t="s">
        <v>133</v>
      </c>
      <c r="B428" s="48" t="s">
        <v>582</v>
      </c>
      <c r="C428" s="49">
        <v>0.17647878925807933</v>
      </c>
      <c r="D428" s="49">
        <v>11.390183249886206</v>
      </c>
      <c r="E428" s="118">
        <v>8.3767763407049825E-4</v>
      </c>
      <c r="F428" s="49">
        <v>21.105843671552115</v>
      </c>
      <c r="G428" s="50">
        <v>4.3940000000000001</v>
      </c>
      <c r="H428" s="51">
        <v>0</v>
      </c>
      <c r="I428" s="49">
        <v>7.9901619999999998</v>
      </c>
      <c r="J428" s="49">
        <v>1.7162E-2</v>
      </c>
      <c r="K428" s="52" t="s">
        <v>792</v>
      </c>
      <c r="L428" s="52">
        <v>1.9</v>
      </c>
      <c r="M428" s="52">
        <v>227</v>
      </c>
      <c r="N428" s="52">
        <v>0.39</v>
      </c>
      <c r="O428" s="52"/>
      <c r="P428" s="119" t="s">
        <v>844</v>
      </c>
      <c r="Q428" s="52"/>
      <c r="R428" s="52"/>
      <c r="S428" s="52">
        <v>0</v>
      </c>
      <c r="T428" s="214" t="s">
        <v>633</v>
      </c>
      <c r="U428" s="171" t="s">
        <v>920</v>
      </c>
    </row>
    <row r="429" spans="1:24" ht="15" x14ac:dyDescent="0.25">
      <c r="A429" s="48" t="s">
        <v>84</v>
      </c>
      <c r="B429" s="48" t="s">
        <v>583</v>
      </c>
      <c r="C429" s="49">
        <v>0.17046100917431195</v>
      </c>
      <c r="D429" s="49">
        <v>21.100948837920487</v>
      </c>
      <c r="E429" s="118">
        <v>1.4534609951342018E-2</v>
      </c>
      <c r="F429" s="49">
        <v>22.159835865137609</v>
      </c>
      <c r="G429" s="50">
        <v>13.08</v>
      </c>
      <c r="H429" s="51">
        <v>0</v>
      </c>
      <c r="I429" s="49">
        <v>19.113</v>
      </c>
      <c r="J429" s="49">
        <v>0.32</v>
      </c>
      <c r="K429" s="52" t="s">
        <v>633</v>
      </c>
      <c r="L429" s="52">
        <v>1.9</v>
      </c>
      <c r="M429" s="52">
        <v>227</v>
      </c>
      <c r="N429" s="52">
        <v>0.39</v>
      </c>
      <c r="O429" s="52"/>
      <c r="P429" s="119" t="s">
        <v>837</v>
      </c>
      <c r="Q429" s="52"/>
      <c r="R429" s="52"/>
      <c r="S429" s="52">
        <v>0</v>
      </c>
      <c r="T429" s="214" t="s">
        <v>633</v>
      </c>
      <c r="U429" s="171" t="s">
        <v>920</v>
      </c>
    </row>
    <row r="430" spans="1:24" ht="15" x14ac:dyDescent="0.25">
      <c r="A430" s="48" t="s">
        <v>501</v>
      </c>
      <c r="B430" s="48" t="s">
        <v>646</v>
      </c>
      <c r="C430" s="49">
        <v>0.23809869375907128</v>
      </c>
      <c r="D430" s="49">
        <v>21.240532714078377</v>
      </c>
      <c r="E430" s="118">
        <v>2.4334277620396604E-2</v>
      </c>
      <c r="F430" s="49">
        <v>17.589692920754718</v>
      </c>
      <c r="G430" s="50">
        <v>6.89</v>
      </c>
      <c r="H430" s="51">
        <v>0</v>
      </c>
      <c r="I430" s="49">
        <v>8.8249999999999993</v>
      </c>
      <c r="J430" s="49">
        <v>0.32500000000000001</v>
      </c>
      <c r="K430" s="52" t="s">
        <v>633</v>
      </c>
      <c r="L430" s="52">
        <v>1.9</v>
      </c>
      <c r="M430" s="52">
        <v>227</v>
      </c>
      <c r="N430" s="52">
        <v>0.39</v>
      </c>
      <c r="O430" s="52"/>
      <c r="P430" s="119">
        <v>0</v>
      </c>
      <c r="Q430" s="52"/>
      <c r="R430" s="52"/>
      <c r="S430" s="52">
        <v>0</v>
      </c>
      <c r="T430" s="214" t="s">
        <v>633</v>
      </c>
      <c r="U430" s="171" t="s">
        <v>920</v>
      </c>
    </row>
    <row r="431" spans="1:24" ht="15" x14ac:dyDescent="0.25">
      <c r="A431" s="48" t="s">
        <v>771</v>
      </c>
      <c r="B431" s="48" t="s">
        <v>600</v>
      </c>
      <c r="C431" s="49">
        <v>0.21926493698628555</v>
      </c>
      <c r="D431" s="49">
        <v>39.225064358817733</v>
      </c>
      <c r="E431" s="118">
        <v>5.9453474878230765E-2</v>
      </c>
      <c r="F431" s="49">
        <v>4.3800080398099608</v>
      </c>
      <c r="G431" s="50">
        <v>86.350249999999988</v>
      </c>
      <c r="H431" s="51">
        <v>0</v>
      </c>
      <c r="I431" s="49">
        <v>109.99725375</v>
      </c>
      <c r="J431" s="49">
        <v>4.5582537499999995</v>
      </c>
      <c r="K431" s="52" t="s">
        <v>633</v>
      </c>
      <c r="L431" s="52">
        <v>1.9</v>
      </c>
      <c r="M431" s="52">
        <v>227</v>
      </c>
      <c r="N431" s="52">
        <v>0.39</v>
      </c>
      <c r="O431" s="52"/>
      <c r="P431" s="119">
        <v>0</v>
      </c>
      <c r="Q431" s="52"/>
      <c r="R431" s="52"/>
      <c r="S431" s="52">
        <v>0</v>
      </c>
      <c r="T431" s="214" t="s">
        <v>633</v>
      </c>
      <c r="U431" s="171" t="s">
        <v>920</v>
      </c>
    </row>
    <row r="432" spans="1:24" ht="15" x14ac:dyDescent="0.25">
      <c r="A432" s="48" t="s">
        <v>584</v>
      </c>
      <c r="B432" s="48" t="s">
        <v>585</v>
      </c>
      <c r="C432" s="49">
        <v>0.15839240158561957</v>
      </c>
      <c r="D432" s="49">
        <v>33.444484791396839</v>
      </c>
      <c r="E432" s="118">
        <v>4.7359970961076678E-2</v>
      </c>
      <c r="F432" s="49">
        <v>21.889273207205935</v>
      </c>
      <c r="G432" s="50">
        <v>25.478999999999999</v>
      </c>
      <c r="H432" s="51">
        <v>0</v>
      </c>
      <c r="I432" s="49">
        <v>35.813999999999993</v>
      </c>
      <c r="J432" s="49">
        <v>0.78500000000000003</v>
      </c>
      <c r="K432" s="52" t="s">
        <v>633</v>
      </c>
      <c r="L432" s="52">
        <v>1.9</v>
      </c>
      <c r="M432" s="52">
        <v>227</v>
      </c>
      <c r="N432" s="52">
        <v>0.39</v>
      </c>
      <c r="O432" s="52"/>
      <c r="P432" s="119">
        <v>0</v>
      </c>
      <c r="Q432" s="52"/>
      <c r="R432" s="52"/>
      <c r="S432" s="52">
        <v>0</v>
      </c>
      <c r="T432" s="214" t="s">
        <v>633</v>
      </c>
      <c r="U432" s="171" t="s">
        <v>920</v>
      </c>
    </row>
    <row r="433" spans="1:24" ht="15" x14ac:dyDescent="0.25">
      <c r="A433" s="48" t="s">
        <v>86</v>
      </c>
      <c r="B433" s="48" t="s">
        <v>586</v>
      </c>
      <c r="C433" s="49">
        <v>0.42673399861583666</v>
      </c>
      <c r="D433" s="49">
        <v>141.93722999928971</v>
      </c>
      <c r="E433" s="118">
        <v>1.5183311642682197E-2</v>
      </c>
      <c r="F433" s="49">
        <v>40.79378953254092</v>
      </c>
      <c r="G433" s="50">
        <v>222.15711999999999</v>
      </c>
      <c r="H433" s="51">
        <v>156.51900000000001</v>
      </c>
      <c r="I433" s="49">
        <v>485.20371225371593</v>
      </c>
      <c r="J433" s="49">
        <v>6.7909999999999995</v>
      </c>
      <c r="K433" s="52" t="s">
        <v>801</v>
      </c>
      <c r="L433" s="52">
        <v>1.9</v>
      </c>
      <c r="M433" s="52">
        <v>227</v>
      </c>
      <c r="N433" s="52">
        <v>0.39</v>
      </c>
      <c r="O433" s="52"/>
      <c r="P433" s="119">
        <v>0</v>
      </c>
      <c r="Q433" s="52"/>
      <c r="R433" s="52"/>
      <c r="S433" s="52">
        <v>0</v>
      </c>
      <c r="T433" s="214">
        <v>0.57366713331738417</v>
      </c>
      <c r="U433" s="52" t="s">
        <v>919</v>
      </c>
    </row>
    <row r="434" spans="1:24" ht="15" x14ac:dyDescent="0.25">
      <c r="A434" s="48" t="s">
        <v>84</v>
      </c>
      <c r="B434" s="196"/>
      <c r="C434" s="49" t="e">
        <v>#VALUE!</v>
      </c>
      <c r="D434" s="49" t="e">
        <v>#VALUE!</v>
      </c>
      <c r="E434" s="118">
        <v>1.1766431924882631E-2</v>
      </c>
      <c r="F434" s="49" t="e">
        <v>#VALUE!</v>
      </c>
      <c r="G434" s="50" t="s">
        <v>633</v>
      </c>
      <c r="H434" s="51">
        <v>0</v>
      </c>
      <c r="I434" s="49">
        <v>5.1120000000000001</v>
      </c>
      <c r="J434" s="49">
        <v>8.5000000000000006E-2</v>
      </c>
      <c r="K434" s="52" t="s">
        <v>633</v>
      </c>
      <c r="L434" s="52">
        <v>1.9</v>
      </c>
      <c r="M434" s="52">
        <v>227</v>
      </c>
      <c r="N434" s="52">
        <v>0.39</v>
      </c>
      <c r="O434" s="52"/>
      <c r="P434" s="119" t="s">
        <v>837</v>
      </c>
      <c r="Q434" s="52"/>
      <c r="R434" s="52"/>
      <c r="S434" s="52">
        <v>0</v>
      </c>
      <c r="T434" s="214" t="s">
        <v>633</v>
      </c>
      <c r="U434" s="171" t="s">
        <v>920</v>
      </c>
      <c r="X434" s="48" t="s">
        <v>647</v>
      </c>
    </row>
    <row r="435" spans="1:24" ht="15" x14ac:dyDescent="0.25">
      <c r="A435" s="48" t="s">
        <v>82</v>
      </c>
      <c r="B435" s="48" t="s">
        <v>587</v>
      </c>
      <c r="C435" s="49">
        <v>7.8421052631578975E-2</v>
      </c>
      <c r="D435" s="49">
        <v>16.369777990430624</v>
      </c>
      <c r="E435" s="118">
        <v>1.0405324855950726E-2</v>
      </c>
      <c r="F435" s="49">
        <v>18.762617730143539</v>
      </c>
      <c r="G435" s="50">
        <v>8.36</v>
      </c>
      <c r="H435" s="51">
        <v>0</v>
      </c>
      <c r="I435" s="49">
        <v>10.065999999999999</v>
      </c>
      <c r="J435" s="49">
        <v>0.16600000000000001</v>
      </c>
      <c r="K435" s="52" t="s">
        <v>633</v>
      </c>
      <c r="L435" s="52">
        <v>1.9</v>
      </c>
      <c r="M435" s="52">
        <v>227</v>
      </c>
      <c r="N435" s="52">
        <v>0.39</v>
      </c>
      <c r="O435" s="52"/>
      <c r="P435" s="119">
        <v>0</v>
      </c>
      <c r="Q435" s="52"/>
      <c r="R435" s="52"/>
      <c r="S435" s="52">
        <v>0</v>
      </c>
      <c r="T435" s="214" t="s">
        <v>633</v>
      </c>
      <c r="U435" s="171" t="s">
        <v>920</v>
      </c>
    </row>
    <row r="436" spans="1:24" ht="15" x14ac:dyDescent="0.25">
      <c r="A436" s="48" t="s">
        <v>295</v>
      </c>
      <c r="B436" s="48" t="s">
        <v>588</v>
      </c>
      <c r="C436" s="49">
        <v>0.17057956780948674</v>
      </c>
      <c r="D436" s="49">
        <v>46.097798010050482</v>
      </c>
      <c r="E436" s="118">
        <v>1.8834354992789813E-2</v>
      </c>
      <c r="F436" s="49">
        <v>15.321864761396501</v>
      </c>
      <c r="G436" s="50">
        <v>522</v>
      </c>
      <c r="H436" s="51">
        <v>224</v>
      </c>
      <c r="I436" s="49">
        <v>489.19647121057221</v>
      </c>
      <c r="J436" s="49">
        <v>11.83</v>
      </c>
      <c r="K436" s="52" t="s">
        <v>871</v>
      </c>
      <c r="L436" s="52">
        <v>1.9</v>
      </c>
      <c r="M436" s="52">
        <v>62</v>
      </c>
      <c r="N436" s="52">
        <v>0.39</v>
      </c>
      <c r="O436" s="52"/>
      <c r="P436" s="119" t="s">
        <v>870</v>
      </c>
      <c r="Q436" s="52"/>
      <c r="R436" s="52"/>
      <c r="S436" s="52" t="s">
        <v>871</v>
      </c>
      <c r="T436" s="214">
        <v>0.47017080251636073</v>
      </c>
      <c r="U436" s="52" t="s">
        <v>919</v>
      </c>
    </row>
    <row r="437" spans="1:24" ht="15" x14ac:dyDescent="0.25">
      <c r="A437" s="48" t="s">
        <v>199</v>
      </c>
      <c r="C437" s="49" t="e">
        <v>#DIV/0!</v>
      </c>
      <c r="D437" s="49" t="e">
        <v>#DIV/0!</v>
      </c>
      <c r="E437" s="118" t="e">
        <v>#DIV/0!</v>
      </c>
      <c r="F437" s="49" t="e">
        <v>#DIV/0!</v>
      </c>
      <c r="G437" s="50">
        <v>0</v>
      </c>
      <c r="H437" s="51">
        <v>0</v>
      </c>
      <c r="I437" s="49">
        <v>0</v>
      </c>
      <c r="J437" s="49">
        <v>0</v>
      </c>
      <c r="K437" s="52" t="s">
        <v>633</v>
      </c>
      <c r="L437" s="52">
        <v>1.9</v>
      </c>
      <c r="M437" s="52">
        <v>227</v>
      </c>
      <c r="N437" s="52">
        <v>0.39</v>
      </c>
      <c r="O437" s="52"/>
      <c r="P437" s="119">
        <v>0</v>
      </c>
      <c r="Q437" s="52"/>
      <c r="R437" s="52"/>
      <c r="S437" s="52">
        <v>0</v>
      </c>
      <c r="T437" s="214" t="s">
        <v>633</v>
      </c>
      <c r="U437" s="171" t="s">
        <v>920</v>
      </c>
      <c r="X437" s="48" t="s">
        <v>589</v>
      </c>
    </row>
    <row r="438" spans="1:24" ht="15" x14ac:dyDescent="0.25">
      <c r="A438" s="48" t="s">
        <v>92</v>
      </c>
      <c r="B438" s="48"/>
      <c r="C438" s="49" t="e">
        <v>#DIV/0!</v>
      </c>
      <c r="D438" s="49" t="e">
        <v>#DIV/0!</v>
      </c>
      <c r="E438" s="118">
        <v>4.4575070821529748E-2</v>
      </c>
      <c r="F438" s="49" t="e">
        <v>#DIV/0!</v>
      </c>
      <c r="G438" s="50">
        <v>0</v>
      </c>
      <c r="H438" s="51">
        <v>0</v>
      </c>
      <c r="I438" s="49">
        <v>70.599999999999994</v>
      </c>
      <c r="J438" s="49">
        <v>7.3</v>
      </c>
      <c r="K438" s="52" t="s">
        <v>633</v>
      </c>
      <c r="L438" s="52">
        <v>1.9</v>
      </c>
      <c r="M438" s="52">
        <v>227</v>
      </c>
      <c r="N438" s="52">
        <v>0.39</v>
      </c>
      <c r="O438" s="52"/>
      <c r="P438" s="119">
        <v>0</v>
      </c>
      <c r="Q438" s="52"/>
      <c r="R438" s="52"/>
      <c r="S438" s="52">
        <v>0</v>
      </c>
      <c r="T438" s="214" t="s">
        <v>633</v>
      </c>
      <c r="U438" s="171" t="s">
        <v>920</v>
      </c>
      <c r="X438">
        <f>B438</f>
        <v>0</v>
      </c>
    </row>
    <row r="439" spans="1:24" ht="15" x14ac:dyDescent="0.25">
      <c r="A439" s="48" t="s">
        <v>82</v>
      </c>
      <c r="B439" s="48" t="s">
        <v>591</v>
      </c>
      <c r="C439" s="49">
        <v>0.2185267379679145</v>
      </c>
      <c r="D439" s="49">
        <v>26.412994652406418</v>
      </c>
      <c r="E439" s="118">
        <v>5.6907661372314233E-2</v>
      </c>
      <c r="F439" s="49">
        <v>17.01283851336898</v>
      </c>
      <c r="G439" s="50">
        <v>1.87</v>
      </c>
      <c r="H439" s="51">
        <v>0</v>
      </c>
      <c r="I439" s="49">
        <v>2.21305</v>
      </c>
      <c r="J439" s="49">
        <v>2.8050000000000002E-2</v>
      </c>
      <c r="K439" s="52" t="s">
        <v>633</v>
      </c>
      <c r="L439" s="52">
        <v>1.9</v>
      </c>
      <c r="M439" s="52">
        <v>227</v>
      </c>
      <c r="N439" s="52">
        <v>0.39</v>
      </c>
      <c r="O439" s="52"/>
      <c r="P439" s="119">
        <v>0</v>
      </c>
      <c r="Q439" s="52"/>
      <c r="R439" s="52"/>
      <c r="S439" s="52">
        <v>0</v>
      </c>
      <c r="T439" s="214" t="s">
        <v>633</v>
      </c>
      <c r="U439" s="171" t="s">
        <v>920</v>
      </c>
    </row>
    <row r="440" spans="1:24" ht="15" x14ac:dyDescent="0.25">
      <c r="A440" s="48" t="s">
        <v>197</v>
      </c>
      <c r="B440" s="48" t="s">
        <v>592</v>
      </c>
      <c r="C440" s="49">
        <v>0.67246653992395444</v>
      </c>
      <c r="D440" s="49">
        <v>219.65099669961978</v>
      </c>
      <c r="E440" s="118">
        <v>9.8687940555258688E-2</v>
      </c>
      <c r="F440" s="49">
        <v>34.054623606661593</v>
      </c>
      <c r="G440" s="50">
        <v>26.3</v>
      </c>
      <c r="H440" s="51">
        <v>0</v>
      </c>
      <c r="I440" s="49">
        <v>39.296999999999997</v>
      </c>
      <c r="J440" s="49">
        <v>0.92600000000000005</v>
      </c>
      <c r="K440" s="52" t="s">
        <v>633</v>
      </c>
      <c r="L440" s="52">
        <v>1.9</v>
      </c>
      <c r="M440" s="52">
        <v>227</v>
      </c>
      <c r="N440" s="52">
        <v>0.39</v>
      </c>
      <c r="O440" s="52"/>
      <c r="P440" s="119">
        <v>0</v>
      </c>
      <c r="Q440" s="52"/>
      <c r="R440" s="52"/>
      <c r="S440" s="52">
        <v>0</v>
      </c>
      <c r="T440" s="214" t="s">
        <v>633</v>
      </c>
      <c r="U440" s="171" t="s">
        <v>920</v>
      </c>
    </row>
    <row r="441" spans="1:24" ht="15" x14ac:dyDescent="0.25">
      <c r="A441" s="48" t="s">
        <v>197</v>
      </c>
      <c r="B441" s="48" t="s">
        <v>593</v>
      </c>
      <c r="C441" s="49">
        <v>0.99348631178707214</v>
      </c>
      <c r="D441" s="49">
        <v>360.98690031939162</v>
      </c>
      <c r="E441" s="118">
        <v>5.4352717907008269E-2</v>
      </c>
      <c r="F441" s="49">
        <v>42.455571397596955</v>
      </c>
      <c r="G441" s="50">
        <v>26.3</v>
      </c>
      <c r="H441" s="51">
        <v>0</v>
      </c>
      <c r="I441" s="49">
        <v>36.884999999999998</v>
      </c>
      <c r="J441" s="49">
        <v>0.72</v>
      </c>
      <c r="K441" s="52" t="s">
        <v>633</v>
      </c>
      <c r="L441" s="52">
        <v>1.9</v>
      </c>
      <c r="M441" s="52">
        <v>227</v>
      </c>
      <c r="N441" s="52">
        <v>0.39</v>
      </c>
      <c r="O441" s="52"/>
      <c r="P441" s="119">
        <v>0</v>
      </c>
      <c r="Q441" s="52"/>
      <c r="R441" s="52"/>
      <c r="S441" s="52">
        <v>0</v>
      </c>
      <c r="T441" s="214" t="s">
        <v>633</v>
      </c>
      <c r="U441" s="171" t="s">
        <v>920</v>
      </c>
    </row>
    <row r="442" spans="1:24" ht="15" x14ac:dyDescent="0.25">
      <c r="A442" s="124" t="s">
        <v>245</v>
      </c>
      <c r="B442" s="124" t="s">
        <v>899</v>
      </c>
      <c r="C442" s="49" t="e">
        <v>#DIV/0!</v>
      </c>
      <c r="D442" s="49" t="e">
        <v>#DIV/0!</v>
      </c>
      <c r="E442" s="118">
        <v>5.7471264367816098E-2</v>
      </c>
      <c r="F442" s="49" t="e">
        <v>#DIV/0!</v>
      </c>
      <c r="G442" s="50">
        <v>0</v>
      </c>
      <c r="H442" s="51">
        <v>0</v>
      </c>
      <c r="I442" s="49">
        <v>8.6999999999999993</v>
      </c>
      <c r="J442" s="49">
        <v>0</v>
      </c>
      <c r="K442" s="52" t="s">
        <v>633</v>
      </c>
      <c r="L442" s="52">
        <v>1.9</v>
      </c>
      <c r="M442" s="52">
        <v>227</v>
      </c>
      <c r="N442" s="52">
        <v>0.39</v>
      </c>
      <c r="O442" s="52"/>
      <c r="P442" s="119">
        <v>0</v>
      </c>
      <c r="Q442" s="52"/>
      <c r="R442" s="52"/>
      <c r="S442" s="52"/>
      <c r="T442" s="49"/>
      <c r="U442" s="171" t="s">
        <v>920</v>
      </c>
    </row>
    <row r="443" spans="1:24" ht="15" x14ac:dyDescent="0.25">
      <c r="A443" s="48" t="s">
        <v>771</v>
      </c>
      <c r="B443" s="48"/>
      <c r="C443" s="49">
        <v>3.2785484693877551</v>
      </c>
      <c r="D443" s="49">
        <v>597.32710338010213</v>
      </c>
      <c r="E443" s="118">
        <v>0.70428477274455659</v>
      </c>
      <c r="F443" s="49">
        <v>33.096988111913291</v>
      </c>
      <c r="G443" s="50">
        <v>31.36</v>
      </c>
      <c r="H443" s="51">
        <v>0</v>
      </c>
      <c r="I443" s="49">
        <v>78.897999999999954</v>
      </c>
      <c r="J443" s="49">
        <v>27.593999999999998</v>
      </c>
      <c r="K443" s="52" t="s">
        <v>633</v>
      </c>
      <c r="L443" s="52">
        <v>1.9</v>
      </c>
      <c r="M443" s="52">
        <v>227</v>
      </c>
      <c r="N443" s="52">
        <v>0.39</v>
      </c>
      <c r="O443" s="52"/>
      <c r="P443" s="119">
        <v>0</v>
      </c>
      <c r="Q443" s="52"/>
      <c r="R443" s="52"/>
      <c r="S443" s="52"/>
      <c r="T443" s="49"/>
      <c r="U443" s="171" t="s">
        <v>920</v>
      </c>
      <c r="X443" s="48" t="s">
        <v>601</v>
      </c>
    </row>
    <row r="444" spans="1:24" ht="15" x14ac:dyDescent="0.25">
      <c r="A444" s="54"/>
      <c r="B444" s="54" t="s">
        <v>932</v>
      </c>
      <c r="C444" s="194" t="s">
        <v>633</v>
      </c>
      <c r="D444" s="194" t="s">
        <v>633</v>
      </c>
      <c r="E444" s="194" t="s">
        <v>633</v>
      </c>
      <c r="F444" s="194" t="s">
        <v>633</v>
      </c>
      <c r="G444" s="194" t="s">
        <v>633</v>
      </c>
      <c r="H444" s="194" t="s">
        <v>633</v>
      </c>
      <c r="I444" s="194" t="s">
        <v>633</v>
      </c>
      <c r="J444" s="194" t="s">
        <v>633</v>
      </c>
      <c r="K444" s="194" t="s">
        <v>633</v>
      </c>
      <c r="L444" s="194" t="s">
        <v>633</v>
      </c>
      <c r="M444" s="194" t="s">
        <v>633</v>
      </c>
      <c r="N444" s="194" t="s">
        <v>633</v>
      </c>
      <c r="O444" s="194" t="s">
        <v>633</v>
      </c>
      <c r="P444" s="194" t="s">
        <v>633</v>
      </c>
      <c r="Q444" s="194" t="s">
        <v>633</v>
      </c>
      <c r="R444" s="194" t="s">
        <v>633</v>
      </c>
      <c r="S444" s="194" t="s">
        <v>633</v>
      </c>
      <c r="T444" s="194" t="s">
        <v>633</v>
      </c>
      <c r="U444" s="194" t="s">
        <v>633</v>
      </c>
    </row>
    <row r="445" spans="1:24" ht="15" x14ac:dyDescent="0.25">
      <c r="A445" s="54"/>
      <c r="B445" s="54"/>
      <c r="C445" s="49"/>
      <c r="D445" s="49"/>
      <c r="E445" s="49"/>
      <c r="F445" s="49"/>
      <c r="G445" s="50"/>
      <c r="H445" s="51"/>
      <c r="I445" s="49"/>
      <c r="J445" s="49"/>
      <c r="K445" s="52"/>
      <c r="L445" s="52"/>
      <c r="M445" s="52"/>
      <c r="N445" s="52"/>
      <c r="O445" s="52"/>
      <c r="P445" s="119"/>
      <c r="Q445" s="52"/>
      <c r="R445" s="52"/>
      <c r="S445" s="52"/>
      <c r="T445" s="49"/>
      <c r="U445" s="52"/>
      <c r="X445" s="48"/>
    </row>
    <row r="446" spans="1:24" ht="15" x14ac:dyDescent="0.25">
      <c r="A446" s="54"/>
      <c r="B446" s="54"/>
      <c r="C446" s="49"/>
      <c r="D446" s="49"/>
      <c r="E446" s="49"/>
      <c r="F446" s="49"/>
      <c r="G446" s="50"/>
      <c r="H446" s="51"/>
      <c r="I446" s="49"/>
      <c r="J446" s="49"/>
      <c r="K446" s="52"/>
      <c r="L446" s="52"/>
      <c r="M446" s="52"/>
      <c r="N446" s="52"/>
      <c r="O446" s="52"/>
      <c r="P446" s="119"/>
      <c r="Q446" s="52"/>
      <c r="R446" s="52"/>
      <c r="S446" s="52"/>
      <c r="T446" s="49"/>
      <c r="U446" s="52"/>
    </row>
    <row r="447" spans="1:24" ht="15" x14ac:dyDescent="0.25">
      <c r="A447" s="54" t="s">
        <v>743</v>
      </c>
      <c r="B447" s="54" t="s">
        <v>675</v>
      </c>
      <c r="C447" s="49" t="s">
        <v>787</v>
      </c>
      <c r="D447" s="49" t="s">
        <v>787</v>
      </c>
      <c r="E447" s="49" t="e">
        <v>#N/A</v>
      </c>
      <c r="F447" s="49"/>
      <c r="G447" s="50">
        <v>0</v>
      </c>
      <c r="H447" s="51">
        <v>52.399000000000001</v>
      </c>
      <c r="I447" s="49">
        <v>1490.2339999999999</v>
      </c>
      <c r="J447" s="49" t="e">
        <v>#REF!</v>
      </c>
      <c r="K447" s="52">
        <v>0</v>
      </c>
      <c r="L447" s="52"/>
      <c r="M447" s="52"/>
      <c r="N447" s="52"/>
      <c r="O447" s="52"/>
      <c r="P447" s="119"/>
      <c r="Q447" s="52"/>
      <c r="R447" s="52"/>
      <c r="S447" s="52">
        <v>0</v>
      </c>
      <c r="T447" s="49"/>
      <c r="U447" s="52"/>
    </row>
    <row r="448" spans="1:24" ht="15" x14ac:dyDescent="0.25">
      <c r="A448" s="54"/>
      <c r="B448" s="54"/>
      <c r="C448" s="49"/>
      <c r="D448" s="49"/>
      <c r="E448" s="49"/>
      <c r="F448" s="49"/>
      <c r="G448" s="50"/>
      <c r="H448" s="55"/>
      <c r="I448" s="49"/>
      <c r="J448" s="49"/>
      <c r="K448" s="52"/>
      <c r="L448" s="52"/>
      <c r="M448" s="52"/>
      <c r="N448" s="52"/>
      <c r="O448" s="52"/>
      <c r="P448" s="52"/>
      <c r="Q448" s="52"/>
      <c r="R448" s="52"/>
      <c r="S448" s="52"/>
      <c r="T448" s="49"/>
      <c r="U448" s="52"/>
    </row>
    <row r="449" spans="1:21" ht="15" x14ac:dyDescent="0.25">
      <c r="A449" s="54"/>
      <c r="B449" s="54"/>
      <c r="C449" s="49"/>
      <c r="D449" s="49"/>
      <c r="E449" s="49"/>
      <c r="F449" s="49"/>
      <c r="G449" s="50"/>
      <c r="H449" s="55"/>
      <c r="I449" s="49"/>
      <c r="J449" s="49"/>
      <c r="K449" s="52"/>
      <c r="L449" s="52"/>
      <c r="M449" s="52"/>
      <c r="N449" s="52"/>
      <c r="O449" s="52"/>
      <c r="P449" s="52"/>
      <c r="Q449" s="52"/>
      <c r="R449" s="52"/>
      <c r="S449" s="52"/>
      <c r="T449" s="49"/>
      <c r="U449" s="52"/>
    </row>
    <row r="450" spans="1:21" ht="15" x14ac:dyDescent="0.25">
      <c r="A450" s="54"/>
      <c r="B450" s="54"/>
      <c r="C450" s="49"/>
      <c r="D450" s="49"/>
      <c r="E450" s="49"/>
      <c r="F450" s="49"/>
      <c r="G450" s="50"/>
      <c r="H450" s="55"/>
      <c r="I450" s="49"/>
      <c r="J450" s="49"/>
      <c r="K450" s="52"/>
      <c r="L450" s="52"/>
      <c r="M450" s="52"/>
      <c r="N450" s="52"/>
      <c r="O450" s="52"/>
      <c r="P450" s="52"/>
      <c r="Q450" s="52"/>
      <c r="R450" s="52"/>
      <c r="S450" s="52"/>
      <c r="T450" s="49"/>
      <c r="U450" s="52"/>
    </row>
    <row r="451" spans="1:21" ht="15" x14ac:dyDescent="0.25">
      <c r="A451" s="54"/>
      <c r="B451" s="54"/>
      <c r="C451" s="49"/>
      <c r="D451" s="49"/>
      <c r="E451" s="49"/>
      <c r="F451" s="49"/>
      <c r="G451" s="50"/>
      <c r="H451" s="55"/>
      <c r="I451" s="49"/>
      <c r="J451" s="49"/>
      <c r="K451" s="52"/>
      <c r="L451" s="52"/>
      <c r="M451" s="52"/>
      <c r="N451" s="52"/>
      <c r="O451" s="52"/>
      <c r="P451" s="52"/>
      <c r="Q451" s="52"/>
      <c r="R451" s="52"/>
      <c r="S451" s="52"/>
      <c r="T451" s="49"/>
      <c r="U451" s="52"/>
    </row>
    <row r="452" spans="1:21" ht="15" x14ac:dyDescent="0.25">
      <c r="A452" s="56" t="s">
        <v>814</v>
      </c>
      <c r="B452" s="56"/>
      <c r="C452" s="53"/>
      <c r="D452" s="53"/>
      <c r="E452" s="49"/>
      <c r="F452" s="49"/>
      <c r="G452" s="50"/>
      <c r="H452" s="55"/>
      <c r="I452" s="49"/>
      <c r="J452" s="49"/>
      <c r="K452" s="52"/>
      <c r="L452" s="52"/>
      <c r="M452" s="52"/>
      <c r="N452" s="52"/>
      <c r="O452" s="52"/>
      <c r="P452" s="52"/>
      <c r="Q452" s="52"/>
      <c r="R452" s="52"/>
      <c r="S452" s="52"/>
      <c r="T452" s="49"/>
      <c r="U452" s="52"/>
    </row>
    <row r="453" spans="1:21" ht="15" x14ac:dyDescent="0.25">
      <c r="A453" s="54"/>
      <c r="B453" s="54"/>
      <c r="C453" s="49"/>
      <c r="D453" s="49"/>
      <c r="E453" s="49"/>
      <c r="F453" s="49"/>
      <c r="G453" s="50"/>
      <c r="H453" s="51"/>
      <c r="I453" s="49"/>
      <c r="J453" s="49"/>
      <c r="K453" s="52"/>
      <c r="L453" s="52"/>
      <c r="M453" s="52"/>
      <c r="N453" s="52"/>
      <c r="O453" s="52"/>
      <c r="P453" s="52"/>
      <c r="Q453" s="52"/>
      <c r="R453" s="52"/>
      <c r="S453" s="52"/>
      <c r="T453" s="49"/>
      <c r="U453" s="52"/>
    </row>
    <row r="454" spans="1:21" ht="15" x14ac:dyDescent="0.25">
      <c r="A454" s="54"/>
      <c r="B454" s="54"/>
      <c r="C454" s="49"/>
      <c r="D454" s="49"/>
      <c r="E454" s="49"/>
      <c r="F454" s="49"/>
      <c r="G454" s="50"/>
      <c r="H454" s="51"/>
      <c r="I454" s="49"/>
      <c r="J454" s="49"/>
      <c r="K454" s="52"/>
      <c r="L454" s="52"/>
      <c r="M454" s="52"/>
      <c r="N454" s="52"/>
      <c r="O454" s="52"/>
      <c r="P454" s="52"/>
      <c r="Q454" s="52"/>
      <c r="R454" s="52"/>
      <c r="S454" s="52"/>
      <c r="T454" s="49"/>
      <c r="U454" s="52"/>
    </row>
    <row r="455" spans="1:21" ht="15" x14ac:dyDescent="0.25">
      <c r="A455" s="54"/>
      <c r="B455" s="54"/>
      <c r="C455" s="49"/>
      <c r="D455" s="49"/>
      <c r="E455" s="49"/>
      <c r="F455" s="49"/>
      <c r="G455" s="50"/>
      <c r="H455" s="51"/>
      <c r="I455" s="49"/>
      <c r="J455" s="49"/>
      <c r="K455" s="52"/>
      <c r="L455" s="52"/>
      <c r="M455" s="52"/>
      <c r="N455" s="52"/>
      <c r="O455" s="52"/>
      <c r="P455" s="52"/>
      <c r="Q455" s="52"/>
      <c r="R455" s="52"/>
      <c r="S455" s="52"/>
      <c r="T455" s="49"/>
      <c r="U455" s="52"/>
    </row>
    <row r="456" spans="1:21" ht="15" x14ac:dyDescent="0.25">
      <c r="A456" s="54"/>
      <c r="B456" s="54"/>
      <c r="C456" s="49"/>
      <c r="D456" s="49"/>
      <c r="E456" s="49"/>
      <c r="F456" s="49"/>
      <c r="G456" s="50"/>
      <c r="H456" s="51"/>
      <c r="I456" s="49"/>
      <c r="J456" s="49"/>
      <c r="K456" s="52"/>
      <c r="L456" s="52"/>
      <c r="M456" s="52"/>
      <c r="N456" s="52"/>
      <c r="O456" s="52"/>
      <c r="P456" s="52"/>
      <c r="Q456" s="52"/>
      <c r="R456" s="52"/>
      <c r="S456" s="52"/>
      <c r="T456" s="49"/>
      <c r="U456" s="52"/>
    </row>
    <row r="457" spans="1:21" ht="15" x14ac:dyDescent="0.25">
      <c r="A457" s="54"/>
      <c r="B457" s="54"/>
      <c r="C457" s="49"/>
      <c r="D457" s="49"/>
      <c r="E457" s="49"/>
      <c r="F457" s="49"/>
      <c r="G457" s="50"/>
      <c r="H457" s="51"/>
      <c r="I457" s="49"/>
      <c r="J457" s="49"/>
      <c r="K457" s="52"/>
      <c r="L457" s="52"/>
      <c r="M457" s="52"/>
      <c r="N457" s="52"/>
      <c r="O457" s="52"/>
      <c r="P457" s="52"/>
      <c r="Q457" s="52"/>
      <c r="R457" s="52"/>
      <c r="S457" s="52"/>
      <c r="T457" s="49"/>
      <c r="U457" s="52"/>
    </row>
    <row r="458" spans="1:21" ht="15" x14ac:dyDescent="0.25">
      <c r="A458" s="54"/>
      <c r="B458" s="54"/>
      <c r="C458" s="49"/>
      <c r="D458" s="49"/>
      <c r="E458" s="49"/>
      <c r="F458" s="49"/>
      <c r="G458" s="50"/>
      <c r="H458" s="51"/>
      <c r="I458" s="49"/>
      <c r="J458" s="49"/>
      <c r="K458" s="52"/>
      <c r="L458" s="52"/>
      <c r="M458" s="52"/>
      <c r="N458" s="52"/>
      <c r="O458" s="52"/>
      <c r="P458" s="52"/>
      <c r="Q458" s="52"/>
      <c r="R458" s="52"/>
      <c r="S458" s="52"/>
      <c r="T458" s="49"/>
      <c r="U458" s="52"/>
    </row>
    <row r="459" spans="1:21" ht="15" x14ac:dyDescent="0.25">
      <c r="A459" s="54"/>
      <c r="B459" s="54"/>
      <c r="C459" s="49"/>
      <c r="D459" s="49"/>
      <c r="E459" s="49"/>
      <c r="F459" s="49"/>
      <c r="G459" s="50"/>
      <c r="H459" s="51"/>
      <c r="I459" s="49"/>
      <c r="J459" s="49"/>
      <c r="K459" s="52"/>
      <c r="L459" s="52"/>
      <c r="M459" s="52"/>
      <c r="N459" s="52"/>
      <c r="O459" s="52"/>
      <c r="P459" s="52"/>
      <c r="Q459" s="52"/>
      <c r="R459" s="52"/>
      <c r="S459" s="52"/>
      <c r="T459" s="49"/>
      <c r="U459" s="52"/>
    </row>
    <row r="460" spans="1:21" ht="15" x14ac:dyDescent="0.25">
      <c r="A460" s="54"/>
      <c r="B460" s="54"/>
      <c r="C460" s="49"/>
      <c r="D460" s="49"/>
      <c r="E460" s="49"/>
      <c r="F460" s="49"/>
      <c r="G460" s="50"/>
      <c r="H460" s="51"/>
      <c r="I460" s="49"/>
      <c r="J460" s="49"/>
      <c r="K460" s="52"/>
      <c r="L460" s="52"/>
      <c r="M460" s="52"/>
      <c r="N460" s="52"/>
      <c r="O460" s="52"/>
      <c r="P460" s="52"/>
      <c r="Q460" s="52"/>
      <c r="R460" s="52"/>
      <c r="S460" s="52"/>
      <c r="T460" s="49"/>
      <c r="U460" s="52"/>
    </row>
    <row r="461" spans="1:21" ht="15" x14ac:dyDescent="0.25">
      <c r="A461" s="54"/>
      <c r="B461" s="54"/>
      <c r="C461" s="49"/>
      <c r="D461" s="49"/>
      <c r="E461" s="49"/>
      <c r="F461" s="49"/>
      <c r="G461" s="50"/>
      <c r="H461" s="51"/>
      <c r="I461" s="49"/>
      <c r="J461" s="49"/>
      <c r="K461" s="52"/>
      <c r="L461" s="52"/>
      <c r="M461" s="52"/>
      <c r="N461" s="52"/>
      <c r="O461" s="52"/>
      <c r="P461" s="52"/>
      <c r="Q461" s="52"/>
      <c r="R461" s="52"/>
      <c r="S461" s="52"/>
      <c r="T461" s="49"/>
      <c r="U461" s="52"/>
    </row>
    <row r="462" spans="1:21" ht="15" x14ac:dyDescent="0.25">
      <c r="A462" s="54"/>
      <c r="B462" s="54"/>
      <c r="C462" s="49"/>
      <c r="D462" s="49"/>
      <c r="E462" s="49"/>
      <c r="F462" s="49"/>
      <c r="G462" s="50"/>
      <c r="H462" s="51"/>
      <c r="I462" s="49"/>
      <c r="J462" s="49"/>
      <c r="K462" s="52"/>
      <c r="L462" s="52"/>
      <c r="M462" s="52"/>
      <c r="N462" s="52"/>
      <c r="O462" s="52"/>
      <c r="P462" s="52"/>
      <c r="Q462" s="52"/>
      <c r="R462" s="52"/>
      <c r="S462" s="52"/>
      <c r="T462" s="49"/>
      <c r="U462" s="52"/>
    </row>
    <row r="463" spans="1:21" ht="15" x14ac:dyDescent="0.25">
      <c r="A463" s="54"/>
      <c r="B463" s="54"/>
      <c r="C463" s="49"/>
      <c r="D463" s="49"/>
      <c r="E463" s="49"/>
      <c r="F463" s="49"/>
      <c r="G463" s="50"/>
      <c r="H463" s="51"/>
      <c r="I463" s="49"/>
      <c r="J463" s="49"/>
      <c r="K463" s="52"/>
      <c r="L463" s="52"/>
      <c r="M463" s="52"/>
      <c r="N463" s="52"/>
      <c r="O463" s="52"/>
      <c r="P463" s="52"/>
      <c r="Q463" s="52"/>
      <c r="R463" s="52"/>
      <c r="S463" s="52"/>
      <c r="T463" s="49"/>
      <c r="U463" s="52"/>
    </row>
    <row r="464" spans="1:21" ht="15" x14ac:dyDescent="0.25">
      <c r="A464" s="52"/>
      <c r="B464" s="52"/>
      <c r="C464" s="49"/>
      <c r="D464" s="49"/>
      <c r="E464" s="49"/>
      <c r="F464" s="49"/>
      <c r="G464" s="50"/>
      <c r="H464" s="51"/>
      <c r="I464" s="49"/>
      <c r="J464" s="49"/>
      <c r="K464" s="52"/>
      <c r="L464" s="52"/>
      <c r="M464" s="52"/>
      <c r="N464" s="52"/>
      <c r="O464" s="52"/>
      <c r="P464" s="52"/>
      <c r="Q464" s="52"/>
      <c r="R464" s="52"/>
      <c r="S464" s="52"/>
      <c r="T464" s="49"/>
      <c r="U464" s="52"/>
    </row>
    <row r="465" spans="1:21" ht="15" x14ac:dyDescent="0.25">
      <c r="A465" s="52"/>
      <c r="B465" s="52"/>
      <c r="C465" s="49"/>
      <c r="D465" s="49"/>
      <c r="E465" s="49"/>
      <c r="F465" s="49"/>
      <c r="G465" s="50"/>
      <c r="H465" s="51"/>
      <c r="I465" s="49"/>
      <c r="J465" s="49"/>
      <c r="K465" s="52"/>
      <c r="L465" s="52"/>
      <c r="M465" s="52"/>
      <c r="N465" s="52"/>
      <c r="O465" s="52"/>
      <c r="P465" s="52"/>
      <c r="Q465" s="52"/>
      <c r="R465" s="52"/>
      <c r="S465" s="52"/>
      <c r="T465" s="49"/>
      <c r="U465" s="52"/>
    </row>
    <row r="466" spans="1:21" ht="15" x14ac:dyDescent="0.25">
      <c r="A466" s="52"/>
      <c r="B466" s="52"/>
      <c r="C466" s="49"/>
      <c r="D466" s="49"/>
      <c r="E466" s="49"/>
      <c r="F466" s="49"/>
      <c r="G466" s="50"/>
      <c r="H466" s="51"/>
      <c r="I466" s="49"/>
      <c r="J466" s="49"/>
      <c r="K466" s="52"/>
      <c r="L466" s="52"/>
      <c r="M466" s="52"/>
      <c r="N466" s="52"/>
      <c r="O466" s="52"/>
      <c r="P466" s="52"/>
      <c r="Q466" s="52"/>
      <c r="R466" s="52"/>
      <c r="S466" s="52"/>
      <c r="T466" s="49"/>
      <c r="U466" s="52"/>
    </row>
    <row r="467" spans="1:21" ht="15" x14ac:dyDescent="0.25">
      <c r="A467" s="52"/>
      <c r="B467" s="52"/>
      <c r="C467" s="49"/>
      <c r="D467" s="49"/>
      <c r="E467" s="49"/>
      <c r="F467" s="49"/>
      <c r="G467" s="50"/>
      <c r="H467" s="51"/>
      <c r="I467" s="49"/>
      <c r="J467" s="49"/>
      <c r="K467" s="52"/>
      <c r="L467" s="52"/>
      <c r="M467" s="52"/>
      <c r="N467" s="52"/>
      <c r="O467" s="52"/>
      <c r="P467" s="52"/>
      <c r="Q467" s="52"/>
      <c r="R467" s="52"/>
      <c r="S467" s="52"/>
      <c r="T467" s="49"/>
      <c r="U467" s="52"/>
    </row>
    <row r="468" spans="1:21" ht="15" x14ac:dyDescent="0.25">
      <c r="A468" s="52"/>
      <c r="B468" s="52"/>
      <c r="C468" s="49"/>
      <c r="D468" s="49"/>
      <c r="E468" s="49"/>
      <c r="F468" s="49"/>
      <c r="G468" s="50"/>
      <c r="H468" s="51"/>
      <c r="I468" s="49"/>
      <c r="J468" s="49"/>
      <c r="K468" s="52"/>
      <c r="L468" s="52"/>
      <c r="M468" s="52"/>
      <c r="N468" s="52"/>
      <c r="O468" s="52"/>
      <c r="P468" s="52"/>
      <c r="Q468" s="52"/>
      <c r="R468" s="52"/>
      <c r="S468" s="52"/>
      <c r="T468" s="49"/>
      <c r="U468" s="52"/>
    </row>
    <row r="469" spans="1:21" ht="15" x14ac:dyDescent="0.25">
      <c r="A469" s="52"/>
      <c r="B469" s="52"/>
      <c r="C469" s="49"/>
      <c r="D469" s="49"/>
      <c r="E469" s="49"/>
      <c r="F469" s="49"/>
      <c r="G469" s="50"/>
      <c r="H469" s="51"/>
      <c r="I469" s="49"/>
      <c r="J469" s="49"/>
      <c r="K469" s="52"/>
      <c r="L469" s="52"/>
      <c r="M469" s="52"/>
      <c r="N469" s="52"/>
      <c r="O469" s="52"/>
      <c r="P469" s="52"/>
      <c r="Q469" s="52"/>
      <c r="R469" s="52"/>
      <c r="S469" s="52"/>
      <c r="T469" s="49"/>
      <c r="U469" s="52"/>
    </row>
    <row r="470" spans="1:21" ht="15" x14ac:dyDescent="0.25">
      <c r="A470" s="52"/>
      <c r="B470" s="52"/>
      <c r="C470" s="49"/>
      <c r="D470" s="49"/>
      <c r="E470" s="49"/>
      <c r="F470" s="49"/>
      <c r="G470" s="50"/>
      <c r="H470" s="51"/>
      <c r="I470" s="49"/>
      <c r="J470" s="49"/>
      <c r="K470" s="52"/>
      <c r="L470" s="52"/>
      <c r="M470" s="52"/>
      <c r="N470" s="52"/>
      <c r="O470" s="52"/>
      <c r="P470" s="52"/>
      <c r="Q470" s="52"/>
      <c r="R470" s="52"/>
      <c r="S470" s="52"/>
      <c r="T470" s="49"/>
      <c r="U470" s="52"/>
    </row>
    <row r="471" spans="1:21" ht="15" x14ac:dyDescent="0.25">
      <c r="A471" s="52"/>
      <c r="B471" s="52"/>
      <c r="C471" s="52"/>
      <c r="D471" s="52"/>
      <c r="E471" s="52"/>
      <c r="F471" s="49"/>
      <c r="G471" s="57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49"/>
      <c r="U471" s="52"/>
    </row>
    <row r="472" spans="1:21" ht="15" x14ac:dyDescent="0.25">
      <c r="A472" s="52"/>
      <c r="B472" s="52"/>
      <c r="C472" s="52"/>
      <c r="D472" s="52"/>
      <c r="E472" s="52"/>
      <c r="F472" s="49"/>
      <c r="G472" s="57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49"/>
      <c r="U472" s="52"/>
    </row>
    <row r="473" spans="1:21" x14ac:dyDescent="0.2">
      <c r="T473" s="31"/>
    </row>
    <row r="474" spans="1:21" x14ac:dyDescent="0.2">
      <c r="T474" s="31"/>
    </row>
    <row r="475" spans="1:21" x14ac:dyDescent="0.2">
      <c r="T475" s="31"/>
    </row>
    <row r="476" spans="1:21" x14ac:dyDescent="0.2">
      <c r="T476" s="31"/>
    </row>
    <row r="477" spans="1:21" x14ac:dyDescent="0.2">
      <c r="T477" s="31"/>
    </row>
    <row r="478" spans="1:21" x14ac:dyDescent="0.2">
      <c r="T478" s="31"/>
    </row>
    <row r="479" spans="1:21" x14ac:dyDescent="0.2">
      <c r="T479" s="31"/>
    </row>
    <row r="480" spans="1:21" x14ac:dyDescent="0.2">
      <c r="T480" s="31"/>
    </row>
    <row r="481" spans="20:20" x14ac:dyDescent="0.2">
      <c r="T481" s="31"/>
    </row>
    <row r="482" spans="20:20" x14ac:dyDescent="0.2">
      <c r="T482" s="31"/>
    </row>
    <row r="483" spans="20:20" x14ac:dyDescent="0.2">
      <c r="T483" s="31"/>
    </row>
    <row r="484" spans="20:20" x14ac:dyDescent="0.2">
      <c r="T484" s="31"/>
    </row>
    <row r="485" spans="20:20" x14ac:dyDescent="0.2">
      <c r="T485" s="31"/>
    </row>
    <row r="486" spans="20:20" x14ac:dyDescent="0.2">
      <c r="T486" s="31"/>
    </row>
    <row r="487" spans="20:20" x14ac:dyDescent="0.2">
      <c r="T487" s="31"/>
    </row>
    <row r="488" spans="20:20" x14ac:dyDescent="0.2">
      <c r="T488" s="31"/>
    </row>
    <row r="489" spans="20:20" x14ac:dyDescent="0.2">
      <c r="T489" s="31"/>
    </row>
    <row r="490" spans="20:20" x14ac:dyDescent="0.2">
      <c r="T490" s="31"/>
    </row>
    <row r="491" spans="20:20" x14ac:dyDescent="0.2">
      <c r="T491" s="31"/>
    </row>
    <row r="492" spans="20:20" x14ac:dyDescent="0.2">
      <c r="T492" s="31"/>
    </row>
    <row r="493" spans="20:20" x14ac:dyDescent="0.2">
      <c r="T493" s="31"/>
    </row>
    <row r="494" spans="20:20" x14ac:dyDescent="0.2">
      <c r="T494" s="31"/>
    </row>
    <row r="495" spans="20:20" x14ac:dyDescent="0.2">
      <c r="T495" s="31"/>
    </row>
    <row r="496" spans="20:20" x14ac:dyDescent="0.2">
      <c r="T496" s="31"/>
    </row>
    <row r="497" spans="20:20" x14ac:dyDescent="0.2">
      <c r="T497" s="31"/>
    </row>
    <row r="498" spans="20:20" x14ac:dyDescent="0.2">
      <c r="T498" s="31"/>
    </row>
    <row r="499" spans="20:20" x14ac:dyDescent="0.2">
      <c r="T499" s="31"/>
    </row>
    <row r="500" spans="20:20" x14ac:dyDescent="0.2">
      <c r="T500" s="31"/>
    </row>
    <row r="501" spans="20:20" x14ac:dyDescent="0.2">
      <c r="T501" s="31"/>
    </row>
    <row r="502" spans="20:20" x14ac:dyDescent="0.2">
      <c r="T502" s="31"/>
    </row>
    <row r="503" spans="20:20" x14ac:dyDescent="0.2">
      <c r="T503" s="31"/>
    </row>
    <row r="504" spans="20:20" x14ac:dyDescent="0.2">
      <c r="T504" s="31"/>
    </row>
    <row r="505" spans="20:20" x14ac:dyDescent="0.2">
      <c r="T505" s="31"/>
    </row>
    <row r="506" spans="20:20" x14ac:dyDescent="0.2">
      <c r="T506" s="31"/>
    </row>
    <row r="507" spans="20:20" x14ac:dyDescent="0.2">
      <c r="T507" s="31"/>
    </row>
    <row r="508" spans="20:20" x14ac:dyDescent="0.2">
      <c r="T508" s="31"/>
    </row>
    <row r="509" spans="20:20" x14ac:dyDescent="0.2">
      <c r="T509" s="31"/>
    </row>
    <row r="510" spans="20:20" x14ac:dyDescent="0.2">
      <c r="T510" s="31"/>
    </row>
    <row r="511" spans="20:20" x14ac:dyDescent="0.2">
      <c r="T511" s="31"/>
    </row>
    <row r="512" spans="20:20" x14ac:dyDescent="0.2">
      <c r="T512" s="31"/>
    </row>
    <row r="513" spans="20:20" x14ac:dyDescent="0.2">
      <c r="T513" s="31"/>
    </row>
    <row r="514" spans="20:20" x14ac:dyDescent="0.2">
      <c r="T514" s="31"/>
    </row>
    <row r="515" spans="20:20" x14ac:dyDescent="0.2">
      <c r="T515" s="31"/>
    </row>
    <row r="516" spans="20:20" x14ac:dyDescent="0.2">
      <c r="T516" s="31"/>
    </row>
    <row r="517" spans="20:20" x14ac:dyDescent="0.2">
      <c r="T517" s="31"/>
    </row>
    <row r="518" spans="20:20" x14ac:dyDescent="0.2">
      <c r="T518" s="31"/>
    </row>
    <row r="519" spans="20:20" x14ac:dyDescent="0.2">
      <c r="T519" s="31"/>
    </row>
    <row r="520" spans="20:20" x14ac:dyDescent="0.2">
      <c r="T520" s="31"/>
    </row>
    <row r="521" spans="20:20" x14ac:dyDescent="0.2">
      <c r="T521" s="31"/>
    </row>
    <row r="522" spans="20:20" x14ac:dyDescent="0.2">
      <c r="T522" s="31"/>
    </row>
    <row r="523" spans="20:20" x14ac:dyDescent="0.2">
      <c r="T523" s="31"/>
    </row>
    <row r="524" spans="20:20" x14ac:dyDescent="0.2">
      <c r="T524" s="31"/>
    </row>
    <row r="525" spans="20:20" x14ac:dyDescent="0.2">
      <c r="T525" s="31"/>
    </row>
    <row r="526" spans="20:20" x14ac:dyDescent="0.2">
      <c r="T526" s="31"/>
    </row>
    <row r="527" spans="20:20" x14ac:dyDescent="0.2">
      <c r="T527" s="31"/>
    </row>
    <row r="528" spans="20:20" x14ac:dyDescent="0.2">
      <c r="T528" s="31"/>
    </row>
    <row r="529" spans="20:20" x14ac:dyDescent="0.2">
      <c r="T529" s="31"/>
    </row>
    <row r="530" spans="20:20" x14ac:dyDescent="0.2">
      <c r="T530" s="31"/>
    </row>
    <row r="531" spans="20:20" x14ac:dyDescent="0.2">
      <c r="T531" s="31"/>
    </row>
    <row r="532" spans="20:20" x14ac:dyDescent="0.2">
      <c r="T532" s="31"/>
    </row>
    <row r="533" spans="20:20" x14ac:dyDescent="0.2">
      <c r="T533" s="31"/>
    </row>
    <row r="534" spans="20:20" x14ac:dyDescent="0.2">
      <c r="T534" s="31"/>
    </row>
    <row r="535" spans="20:20" x14ac:dyDescent="0.2">
      <c r="T535" s="31"/>
    </row>
    <row r="536" spans="20:20" x14ac:dyDescent="0.2">
      <c r="T536" s="31"/>
    </row>
    <row r="537" spans="20:20" x14ac:dyDescent="0.2">
      <c r="T537" s="31"/>
    </row>
    <row r="538" spans="20:20" x14ac:dyDescent="0.2">
      <c r="T538" s="31"/>
    </row>
    <row r="539" spans="20:20" x14ac:dyDescent="0.2">
      <c r="T539" s="31"/>
    </row>
    <row r="540" spans="20:20" x14ac:dyDescent="0.2">
      <c r="T540" s="31"/>
    </row>
    <row r="541" spans="20:20" x14ac:dyDescent="0.2">
      <c r="T541" s="31"/>
    </row>
    <row r="542" spans="20:20" x14ac:dyDescent="0.2">
      <c r="T542" s="31"/>
    </row>
    <row r="543" spans="20:20" x14ac:dyDescent="0.2">
      <c r="T543" s="31"/>
    </row>
    <row r="544" spans="20:20" x14ac:dyDescent="0.2">
      <c r="T544" s="31"/>
    </row>
    <row r="545" spans="20:20" x14ac:dyDescent="0.2">
      <c r="T545" s="31"/>
    </row>
    <row r="546" spans="20:20" x14ac:dyDescent="0.2">
      <c r="T546" s="31"/>
    </row>
    <row r="547" spans="20:20" x14ac:dyDescent="0.2">
      <c r="T547" s="31"/>
    </row>
    <row r="548" spans="20:20" x14ac:dyDescent="0.2">
      <c r="T548" s="31"/>
    </row>
    <row r="549" spans="20:20" x14ac:dyDescent="0.2">
      <c r="T549" s="31"/>
    </row>
    <row r="550" spans="20:20" x14ac:dyDescent="0.2">
      <c r="T550" s="31"/>
    </row>
    <row r="551" spans="20:20" x14ac:dyDescent="0.2">
      <c r="T551" s="31"/>
    </row>
    <row r="552" spans="20:20" x14ac:dyDescent="0.2">
      <c r="T552" s="31"/>
    </row>
    <row r="553" spans="20:20" x14ac:dyDescent="0.2">
      <c r="T553" s="31"/>
    </row>
    <row r="554" spans="20:20" x14ac:dyDescent="0.2">
      <c r="T554" s="31"/>
    </row>
    <row r="555" spans="20:20" x14ac:dyDescent="0.2">
      <c r="T555" s="31"/>
    </row>
    <row r="556" spans="20:20" x14ac:dyDescent="0.2">
      <c r="T556" s="31"/>
    </row>
    <row r="557" spans="20:20" x14ac:dyDescent="0.2">
      <c r="T557" s="31"/>
    </row>
    <row r="558" spans="20:20" x14ac:dyDescent="0.2">
      <c r="T558" s="31"/>
    </row>
    <row r="559" spans="20:20" x14ac:dyDescent="0.2">
      <c r="T559" s="31"/>
    </row>
    <row r="560" spans="20:20" x14ac:dyDescent="0.2">
      <c r="T560" s="31"/>
    </row>
    <row r="561" spans="20:20" x14ac:dyDescent="0.2">
      <c r="T561" s="31"/>
    </row>
    <row r="562" spans="20:20" x14ac:dyDescent="0.2">
      <c r="T562" s="31"/>
    </row>
    <row r="563" spans="20:20" x14ac:dyDescent="0.2">
      <c r="T563" s="31"/>
    </row>
    <row r="564" spans="20:20" x14ac:dyDescent="0.2">
      <c r="T564" s="31"/>
    </row>
    <row r="565" spans="20:20" x14ac:dyDescent="0.2">
      <c r="T565" s="31"/>
    </row>
    <row r="566" spans="20:20" x14ac:dyDescent="0.2">
      <c r="T566" s="31"/>
    </row>
    <row r="567" spans="20:20" x14ac:dyDescent="0.2">
      <c r="T567" s="31"/>
    </row>
    <row r="568" spans="20:20" x14ac:dyDescent="0.2">
      <c r="T568" s="31"/>
    </row>
    <row r="569" spans="20:20" x14ac:dyDescent="0.2">
      <c r="T569" s="31"/>
    </row>
  </sheetData>
  <autoFilter ref="A4:U444"/>
  <phoneticPr fontId="22" type="noConversion"/>
  <hyperlinks>
    <hyperlink ref="P171" r:id="rId1"/>
    <hyperlink ref="P99" r:id="rId2"/>
    <hyperlink ref="P164" r:id="rId3"/>
    <hyperlink ref="P422" r:id="rId4" display="http://www.tekniskaverken.se/energi/fjarrvarme/miljonyttan_med_fjarrvarm/atvidaberg/"/>
    <hyperlink ref="P30" r:id="rId5" display="http://www.tekniskaverken.se/energi/fjarrvarme/miljonyttan_med_fjarrvarm/borensberg/"/>
    <hyperlink ref="P169" r:id="rId6"/>
    <hyperlink ref="P202" r:id="rId7"/>
    <hyperlink ref="P156" r:id="rId8"/>
    <hyperlink ref="P134" r:id="rId9"/>
    <hyperlink ref="P67" r:id="rId10" display="www.finspangsekniskaverk.se"/>
    <hyperlink ref="P325" r:id="rId11"/>
  </hyperlinks>
  <pageMargins left="0.75" right="0.75" top="1" bottom="1" header="0.5" footer="0.5"/>
  <pageSetup paperSize="9" orientation="portrait" horizontalDpi="300" verticalDpi="0" copies="0" r:id="rId12"/>
  <headerFooter alignWithMargins="0"/>
  <legacyDrawing r:id="rId1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N471"/>
  <sheetViews>
    <sheetView workbookViewId="0">
      <pane xSplit="2" ySplit="4" topLeftCell="C272" activePane="bottomRight" state="frozen"/>
      <selection pane="topRight" activeCell="C1" sqref="C1"/>
      <selection pane="bottomLeft" activeCell="A5" sqref="A5"/>
      <selection pane="bottomRight" activeCell="C273" sqref="C273:AT273"/>
    </sheetView>
  </sheetViews>
  <sheetFormatPr defaultRowHeight="12.75" x14ac:dyDescent="0.2"/>
  <cols>
    <col min="1" max="2" width="9.140625" style="40"/>
    <col min="3" max="16384" width="9.140625" style="39"/>
  </cols>
  <sheetData>
    <row r="1" spans="1:66" s="38" customFormat="1" ht="15" x14ac:dyDescent="0.25">
      <c r="A1" s="58"/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60"/>
      <c r="AH1" s="59"/>
      <c r="AI1" s="59"/>
      <c r="AJ1" s="59"/>
      <c r="AK1" s="59"/>
      <c r="AL1" s="60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35"/>
    </row>
    <row r="2" spans="1:66" ht="15" x14ac:dyDescent="0.25">
      <c r="A2" s="58"/>
      <c r="B2" s="58">
        <v>1</v>
      </c>
      <c r="C2" s="62">
        <v>2</v>
      </c>
      <c r="D2" s="58">
        <v>3</v>
      </c>
      <c r="E2" s="62">
        <v>4</v>
      </c>
      <c r="F2" s="58">
        <v>5</v>
      </c>
      <c r="G2" s="62">
        <v>6</v>
      </c>
      <c r="H2" s="58">
        <v>7</v>
      </c>
      <c r="I2" s="62">
        <v>8</v>
      </c>
      <c r="J2" s="58">
        <v>9</v>
      </c>
      <c r="K2" s="62">
        <v>10</v>
      </c>
      <c r="L2" s="58">
        <v>11</v>
      </c>
      <c r="M2" s="62">
        <v>12</v>
      </c>
      <c r="N2" s="58">
        <v>13</v>
      </c>
      <c r="O2" s="62">
        <v>14</v>
      </c>
      <c r="P2" s="58">
        <v>15</v>
      </c>
      <c r="Q2" s="62">
        <v>16</v>
      </c>
      <c r="R2" s="58">
        <v>17</v>
      </c>
      <c r="S2" s="62">
        <v>18</v>
      </c>
      <c r="T2" s="58">
        <v>19</v>
      </c>
      <c r="U2" s="62">
        <v>20</v>
      </c>
      <c r="V2" s="58">
        <v>21</v>
      </c>
      <c r="W2" s="62">
        <v>22</v>
      </c>
      <c r="X2" s="58">
        <v>23</v>
      </c>
      <c r="Y2" s="62">
        <v>24</v>
      </c>
      <c r="Z2" s="58">
        <v>25</v>
      </c>
      <c r="AA2" s="62">
        <v>26</v>
      </c>
      <c r="AB2" s="58">
        <v>27</v>
      </c>
      <c r="AC2" s="62">
        <v>28</v>
      </c>
      <c r="AD2" s="58">
        <v>29</v>
      </c>
      <c r="AE2" s="62">
        <v>30</v>
      </c>
      <c r="AF2" s="58">
        <v>31</v>
      </c>
      <c r="AG2" s="62">
        <v>32</v>
      </c>
      <c r="AH2" s="58">
        <v>33</v>
      </c>
      <c r="AI2" s="62">
        <v>34</v>
      </c>
      <c r="AJ2" s="58">
        <v>35</v>
      </c>
      <c r="AK2" s="62">
        <v>36</v>
      </c>
      <c r="AL2" s="58">
        <v>37</v>
      </c>
      <c r="AM2" s="62">
        <v>38</v>
      </c>
      <c r="AN2" s="58">
        <v>39</v>
      </c>
      <c r="AO2" s="62">
        <v>40</v>
      </c>
      <c r="AP2" s="58">
        <v>41</v>
      </c>
      <c r="AQ2" s="62">
        <v>42</v>
      </c>
      <c r="AR2" s="58">
        <v>43</v>
      </c>
      <c r="AS2" s="62">
        <v>44</v>
      </c>
      <c r="AT2" s="58">
        <v>45</v>
      </c>
      <c r="AU2" s="62">
        <v>46</v>
      </c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36"/>
    </row>
    <row r="3" spans="1:66" ht="90" x14ac:dyDescent="0.25">
      <c r="A3" s="58"/>
      <c r="B3" s="65" t="s">
        <v>50</v>
      </c>
      <c r="C3" s="66" t="s">
        <v>648</v>
      </c>
      <c r="D3" s="66" t="s">
        <v>649</v>
      </c>
      <c r="E3" s="66" t="s">
        <v>650</v>
      </c>
      <c r="F3" s="66" t="s">
        <v>651</v>
      </c>
      <c r="G3" s="66" t="s">
        <v>652</v>
      </c>
      <c r="H3" s="66" t="s">
        <v>653</v>
      </c>
      <c r="I3" s="66" t="s">
        <v>654</v>
      </c>
      <c r="J3" s="66" t="s">
        <v>655</v>
      </c>
      <c r="K3" s="66" t="s">
        <v>656</v>
      </c>
      <c r="L3" s="66" t="s">
        <v>657</v>
      </c>
      <c r="M3" s="66" t="s">
        <v>658</v>
      </c>
      <c r="N3" s="66" t="s">
        <v>659</v>
      </c>
      <c r="O3" s="66" t="s">
        <v>660</v>
      </c>
      <c r="P3" s="66" t="s">
        <v>661</v>
      </c>
      <c r="Q3" s="66" t="s">
        <v>662</v>
      </c>
      <c r="R3" s="66" t="s">
        <v>663</v>
      </c>
      <c r="S3" s="66" t="s">
        <v>664</v>
      </c>
      <c r="T3" s="66" t="s">
        <v>665</v>
      </c>
      <c r="U3" s="66" t="s">
        <v>666</v>
      </c>
      <c r="V3" s="66" t="s">
        <v>667</v>
      </c>
      <c r="W3" s="66" t="s">
        <v>668</v>
      </c>
      <c r="X3" s="66" t="s">
        <v>669</v>
      </c>
      <c r="Y3" s="66" t="s">
        <v>670</v>
      </c>
      <c r="Z3" s="67" t="s">
        <v>671</v>
      </c>
      <c r="AA3" s="68" t="s">
        <v>672</v>
      </c>
      <c r="AB3" s="68" t="s">
        <v>2</v>
      </c>
      <c r="AC3" s="68" t="s">
        <v>3</v>
      </c>
      <c r="AD3" s="68" t="s">
        <v>4</v>
      </c>
      <c r="AE3" s="67" t="s">
        <v>774</v>
      </c>
      <c r="AF3" s="67" t="s">
        <v>46</v>
      </c>
      <c r="AG3" s="67" t="s">
        <v>775</v>
      </c>
      <c r="AH3" s="67" t="s">
        <v>594</v>
      </c>
      <c r="AI3" s="67" t="s">
        <v>595</v>
      </c>
      <c r="AJ3" s="67"/>
      <c r="AK3" s="67" t="s">
        <v>766</v>
      </c>
      <c r="AL3" s="60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36"/>
    </row>
    <row r="4" spans="1:66" ht="90" x14ac:dyDescent="0.25">
      <c r="A4" s="64" t="s">
        <v>51</v>
      </c>
      <c r="B4" s="65" t="s">
        <v>50</v>
      </c>
      <c r="C4" s="66" t="s">
        <v>648</v>
      </c>
      <c r="D4" s="66" t="s">
        <v>649</v>
      </c>
      <c r="E4" s="66" t="s">
        <v>650</v>
      </c>
      <c r="F4" s="66" t="s">
        <v>651</v>
      </c>
      <c r="G4" s="66" t="s">
        <v>652</v>
      </c>
      <c r="H4" s="66" t="s">
        <v>653</v>
      </c>
      <c r="I4" s="66" t="s">
        <v>654</v>
      </c>
      <c r="J4" s="66" t="s">
        <v>655</v>
      </c>
      <c r="K4" s="66" t="s">
        <v>656</v>
      </c>
      <c r="L4" s="66" t="s">
        <v>657</v>
      </c>
      <c r="M4" s="66" t="s">
        <v>658</v>
      </c>
      <c r="N4" s="66" t="s">
        <v>659</v>
      </c>
      <c r="O4" s="66" t="s">
        <v>660</v>
      </c>
      <c r="P4" s="66" t="s">
        <v>661</v>
      </c>
      <c r="Q4" s="66" t="s">
        <v>662</v>
      </c>
      <c r="R4" s="66" t="s">
        <v>663</v>
      </c>
      <c r="S4" s="66" t="s">
        <v>664</v>
      </c>
      <c r="T4" s="66" t="s">
        <v>665</v>
      </c>
      <c r="U4" s="66" t="s">
        <v>666</v>
      </c>
      <c r="V4" s="66" t="s">
        <v>667</v>
      </c>
      <c r="W4" s="66" t="s">
        <v>668</v>
      </c>
      <c r="X4" s="66" t="s">
        <v>669</v>
      </c>
      <c r="Y4" s="66" t="s">
        <v>670</v>
      </c>
      <c r="Z4" s="67" t="s">
        <v>671</v>
      </c>
      <c r="AA4" s="67" t="s">
        <v>672</v>
      </c>
      <c r="AB4" s="67" t="s">
        <v>2</v>
      </c>
      <c r="AC4" s="67" t="s">
        <v>3</v>
      </c>
      <c r="AD4" s="68" t="s">
        <v>4</v>
      </c>
      <c r="AE4" s="67" t="s">
        <v>774</v>
      </c>
      <c r="AF4" s="67" t="s">
        <v>46</v>
      </c>
      <c r="AG4" s="69" t="s">
        <v>906</v>
      </c>
      <c r="AH4" s="67" t="s">
        <v>594</v>
      </c>
      <c r="AI4" s="67" t="s">
        <v>595</v>
      </c>
      <c r="AJ4" s="67"/>
      <c r="AK4" s="67" t="s">
        <v>815</v>
      </c>
      <c r="AL4" s="70" t="s">
        <v>772</v>
      </c>
      <c r="AM4" s="68"/>
      <c r="AN4" s="68"/>
      <c r="AO4" s="61" t="s">
        <v>773</v>
      </c>
      <c r="AP4" s="61"/>
      <c r="AQ4" s="61" t="s">
        <v>904</v>
      </c>
      <c r="AR4" s="61" t="s">
        <v>902</v>
      </c>
      <c r="AS4" s="61" t="s">
        <v>905</v>
      </c>
      <c r="AT4" s="61" t="s">
        <v>903</v>
      </c>
      <c r="AU4" s="59"/>
      <c r="AV4" s="61"/>
      <c r="AW4" s="59"/>
      <c r="AX4" s="61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36"/>
    </row>
    <row r="5" spans="1:66" ht="15" x14ac:dyDescent="0.25">
      <c r="A5" s="71" t="s">
        <v>602</v>
      </c>
      <c r="B5" s="71" t="s">
        <v>54</v>
      </c>
      <c r="C5" s="72">
        <v>0</v>
      </c>
      <c r="D5" s="72">
        <v>0.54500000000000004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2.63</v>
      </c>
      <c r="N5" s="72">
        <v>0</v>
      </c>
      <c r="O5" s="72">
        <v>0</v>
      </c>
      <c r="P5" s="72">
        <v>0</v>
      </c>
      <c r="Q5" s="72">
        <v>0</v>
      </c>
      <c r="R5" s="72">
        <v>0</v>
      </c>
      <c r="S5" s="72">
        <v>0</v>
      </c>
      <c r="T5" s="72">
        <v>0</v>
      </c>
      <c r="U5" s="72">
        <v>0</v>
      </c>
      <c r="V5" s="72">
        <v>0</v>
      </c>
      <c r="W5" s="72">
        <v>0</v>
      </c>
      <c r="X5" s="72">
        <v>0</v>
      </c>
      <c r="Y5" s="72">
        <v>16.55</v>
      </c>
      <c r="Z5" s="72">
        <v>0</v>
      </c>
      <c r="AA5" s="72">
        <v>0</v>
      </c>
      <c r="AB5" s="72">
        <v>0</v>
      </c>
      <c r="AC5" s="72">
        <v>0</v>
      </c>
      <c r="AD5" s="72">
        <v>0</v>
      </c>
      <c r="AE5" s="72">
        <v>0</v>
      </c>
      <c r="AF5" s="72">
        <v>0</v>
      </c>
      <c r="AG5" s="72">
        <v>0.434</v>
      </c>
      <c r="AH5" s="72">
        <v>20.159000000000002</v>
      </c>
      <c r="AI5" s="72">
        <v>18.010000000000002</v>
      </c>
      <c r="AJ5" s="74"/>
      <c r="AK5" s="60">
        <v>0.434</v>
      </c>
      <c r="AL5" s="73">
        <v>0.434</v>
      </c>
      <c r="AM5" s="59"/>
      <c r="AN5" s="59"/>
      <c r="AO5" s="60">
        <v>0.434</v>
      </c>
      <c r="AP5" s="59"/>
      <c r="AQ5" s="60">
        <v>0</v>
      </c>
      <c r="AR5" s="60">
        <v>19.18</v>
      </c>
      <c r="AS5" s="60">
        <v>0</v>
      </c>
      <c r="AT5" s="60">
        <v>0</v>
      </c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36"/>
    </row>
    <row r="6" spans="1:66" ht="15" x14ac:dyDescent="0.25">
      <c r="A6" s="71" t="s">
        <v>55</v>
      </c>
      <c r="B6" s="71" t="s">
        <v>56</v>
      </c>
      <c r="C6" s="72">
        <v>0</v>
      </c>
      <c r="D6" s="72">
        <v>0.03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2">
        <v>0</v>
      </c>
      <c r="R6" s="72">
        <v>0</v>
      </c>
      <c r="S6" s="72">
        <v>0</v>
      </c>
      <c r="T6" s="72">
        <v>0</v>
      </c>
      <c r="U6" s="72">
        <v>1.1399999999999999</v>
      </c>
      <c r="V6" s="72">
        <v>0</v>
      </c>
      <c r="W6" s="72">
        <v>0</v>
      </c>
      <c r="X6" s="72">
        <v>0</v>
      </c>
      <c r="Y6" s="72">
        <v>0</v>
      </c>
      <c r="Z6" s="72">
        <v>0</v>
      </c>
      <c r="AA6" s="72">
        <v>0</v>
      </c>
      <c r="AB6" s="72">
        <v>0</v>
      </c>
      <c r="AC6" s="72">
        <v>0</v>
      </c>
      <c r="AD6" s="72">
        <v>0</v>
      </c>
      <c r="AE6" s="72">
        <v>0</v>
      </c>
      <c r="AF6" s="72">
        <v>0</v>
      </c>
      <c r="AG6" s="72">
        <v>0.03</v>
      </c>
      <c r="AH6" s="72">
        <v>1.2</v>
      </c>
      <c r="AI6" s="72">
        <v>0.77</v>
      </c>
      <c r="AJ6" s="74"/>
      <c r="AK6" s="60">
        <v>0.03</v>
      </c>
      <c r="AL6" s="73">
        <v>0.03</v>
      </c>
      <c r="AM6" s="59"/>
      <c r="AN6" s="59"/>
      <c r="AO6" s="60">
        <v>0.03</v>
      </c>
      <c r="AP6" s="59"/>
      <c r="AQ6" s="60">
        <v>0</v>
      </c>
      <c r="AR6" s="60">
        <v>0</v>
      </c>
      <c r="AS6" s="60">
        <v>1.1399999999999999</v>
      </c>
      <c r="AT6" s="60">
        <v>0</v>
      </c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36"/>
    </row>
    <row r="7" spans="1:66" ht="15" x14ac:dyDescent="0.25">
      <c r="A7" s="71" t="s">
        <v>677</v>
      </c>
      <c r="B7" s="71" t="s">
        <v>57</v>
      </c>
      <c r="C7" s="72">
        <v>0</v>
      </c>
      <c r="D7" s="72">
        <v>6.9749999999999996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132.5</v>
      </c>
      <c r="Z7" s="72">
        <v>0</v>
      </c>
      <c r="AA7" s="72">
        <v>0</v>
      </c>
      <c r="AB7" s="72">
        <v>0</v>
      </c>
      <c r="AC7" s="72">
        <v>0</v>
      </c>
      <c r="AD7" s="72">
        <v>0</v>
      </c>
      <c r="AE7" s="72">
        <v>0</v>
      </c>
      <c r="AF7" s="72">
        <v>0</v>
      </c>
      <c r="AG7" s="72">
        <v>3.6</v>
      </c>
      <c r="AH7" s="72">
        <v>143.07499999999999</v>
      </c>
      <c r="AI7" s="72">
        <v>121.5</v>
      </c>
      <c r="AJ7" s="74"/>
      <c r="AK7" s="60">
        <v>3.6</v>
      </c>
      <c r="AL7" s="73">
        <v>3.6</v>
      </c>
      <c r="AM7" s="59"/>
      <c r="AN7" s="59"/>
      <c r="AO7" s="60">
        <v>3.6</v>
      </c>
      <c r="AP7" s="59"/>
      <c r="AQ7" s="60">
        <v>0</v>
      </c>
      <c r="AR7" s="60">
        <v>132.5</v>
      </c>
      <c r="AS7" s="60">
        <v>0</v>
      </c>
      <c r="AT7" s="60">
        <v>0</v>
      </c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36"/>
    </row>
    <row r="8" spans="1:66" ht="15" x14ac:dyDescent="0.25">
      <c r="A8" s="71" t="s">
        <v>58</v>
      </c>
      <c r="B8" s="71" t="s">
        <v>636</v>
      </c>
      <c r="C8" s="72">
        <v>0</v>
      </c>
      <c r="D8" s="72">
        <v>0.9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>
        <v>0</v>
      </c>
      <c r="AB8" s="72">
        <v>0</v>
      </c>
      <c r="AC8" s="72">
        <v>0</v>
      </c>
      <c r="AD8" s="72">
        <v>0</v>
      </c>
      <c r="AE8" s="72">
        <v>0</v>
      </c>
      <c r="AF8" s="72">
        <v>0</v>
      </c>
      <c r="AG8" s="72">
        <v>0</v>
      </c>
      <c r="AH8" s="72">
        <v>2.4</v>
      </c>
      <c r="AI8" s="72">
        <v>100</v>
      </c>
      <c r="AJ8" s="74"/>
      <c r="AK8" s="60">
        <v>0</v>
      </c>
      <c r="AL8" s="73">
        <v>1.5</v>
      </c>
      <c r="AM8" s="59"/>
      <c r="AN8" s="59"/>
      <c r="AO8" s="60">
        <v>1.5</v>
      </c>
      <c r="AP8" s="59"/>
      <c r="AQ8" s="60">
        <v>0</v>
      </c>
      <c r="AR8" s="60">
        <v>0</v>
      </c>
      <c r="AS8" s="60">
        <v>0</v>
      </c>
      <c r="AT8" s="60">
        <v>0</v>
      </c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36"/>
    </row>
    <row r="9" spans="1:66" ht="15" x14ac:dyDescent="0.25">
      <c r="A9" s="71" t="s">
        <v>59</v>
      </c>
      <c r="B9" s="71" t="s">
        <v>637</v>
      </c>
      <c r="C9" s="72">
        <v>0</v>
      </c>
      <c r="D9" s="72">
        <v>0.252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10.481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0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  <c r="AG9" s="72">
        <v>0.23100000000000001</v>
      </c>
      <c r="AH9" s="72">
        <v>10.964</v>
      </c>
      <c r="AI9" s="72">
        <v>6.77</v>
      </c>
      <c r="AJ9" s="74"/>
      <c r="AK9" s="60">
        <v>0.23100000000000001</v>
      </c>
      <c r="AL9" s="73">
        <v>0.23100000000000001</v>
      </c>
      <c r="AM9" s="59"/>
      <c r="AN9" s="59"/>
      <c r="AO9" s="60">
        <v>0.23100000000000001</v>
      </c>
      <c r="AP9" s="59"/>
      <c r="AQ9" s="60">
        <v>0</v>
      </c>
      <c r="AR9" s="60">
        <v>10.481</v>
      </c>
      <c r="AS9" s="60">
        <v>0</v>
      </c>
      <c r="AT9" s="60">
        <v>0</v>
      </c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36"/>
    </row>
    <row r="10" spans="1:66" ht="15" x14ac:dyDescent="0.25">
      <c r="A10" s="71" t="s">
        <v>60</v>
      </c>
      <c r="B10" s="71" t="s">
        <v>61</v>
      </c>
      <c r="C10" s="72">
        <v>0</v>
      </c>
      <c r="D10" s="72">
        <v>6.2E-2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2.5299999999999998</v>
      </c>
      <c r="W10" s="72">
        <v>0</v>
      </c>
      <c r="X10" s="72">
        <v>0</v>
      </c>
      <c r="Y10" s="72">
        <v>0</v>
      </c>
      <c r="Z10" s="72">
        <v>0</v>
      </c>
      <c r="AA10" s="72">
        <v>0</v>
      </c>
      <c r="AB10" s="72">
        <v>0</v>
      </c>
      <c r="AC10" s="72">
        <v>0</v>
      </c>
      <c r="AD10" s="72">
        <v>0</v>
      </c>
      <c r="AE10" s="72">
        <v>0</v>
      </c>
      <c r="AF10" s="72">
        <v>0</v>
      </c>
      <c r="AG10" s="72">
        <v>3.4000000000000002E-2</v>
      </c>
      <c r="AH10" s="72">
        <v>2.6259999999999994</v>
      </c>
      <c r="AI10" s="72">
        <v>2.1080000000000001</v>
      </c>
      <c r="AJ10" s="74"/>
      <c r="AK10" s="60">
        <v>3.4000000000000002E-2</v>
      </c>
      <c r="AL10" s="73">
        <v>3.4000000000000002E-2</v>
      </c>
      <c r="AM10" s="59"/>
      <c r="AN10" s="59"/>
      <c r="AO10" s="60">
        <v>3.4000000000000002E-2</v>
      </c>
      <c r="AP10" s="59"/>
      <c r="AQ10" s="60">
        <v>0</v>
      </c>
      <c r="AR10" s="60">
        <v>0</v>
      </c>
      <c r="AS10" s="60">
        <v>2.5299999999999998</v>
      </c>
      <c r="AT10" s="60">
        <v>0</v>
      </c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36"/>
    </row>
    <row r="11" spans="1:66" ht="15" x14ac:dyDescent="0.25">
      <c r="A11" s="71" t="s">
        <v>678</v>
      </c>
      <c r="B11" s="71" t="s">
        <v>62</v>
      </c>
      <c r="C11" s="72">
        <v>0</v>
      </c>
      <c r="D11" s="72">
        <v>3.9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6.4</v>
      </c>
      <c r="U11" s="72">
        <v>0</v>
      </c>
      <c r="V11" s="72">
        <v>0</v>
      </c>
      <c r="W11" s="72">
        <v>0</v>
      </c>
      <c r="X11" s="72">
        <v>0</v>
      </c>
      <c r="Y11" s="72">
        <v>81</v>
      </c>
      <c r="Z11" s="72">
        <v>0</v>
      </c>
      <c r="AA11" s="72">
        <v>0</v>
      </c>
      <c r="AB11" s="72">
        <v>0</v>
      </c>
      <c r="AC11" s="72">
        <v>0</v>
      </c>
      <c r="AD11" s="72">
        <v>0</v>
      </c>
      <c r="AE11" s="72">
        <v>0</v>
      </c>
      <c r="AF11" s="72">
        <v>0</v>
      </c>
      <c r="AG11" s="72">
        <v>2.5</v>
      </c>
      <c r="AH11" s="72">
        <v>93.8</v>
      </c>
      <c r="AI11" s="72">
        <v>89.251999999999995</v>
      </c>
      <c r="AJ11" s="74"/>
      <c r="AK11" s="60">
        <v>2.5</v>
      </c>
      <c r="AL11" s="73">
        <v>2.5</v>
      </c>
      <c r="AM11" s="59"/>
      <c r="AN11" s="59"/>
      <c r="AO11" s="60">
        <v>2.5</v>
      </c>
      <c r="AP11" s="59"/>
      <c r="AQ11" s="60">
        <v>0</v>
      </c>
      <c r="AR11" s="60">
        <v>81</v>
      </c>
      <c r="AS11" s="60">
        <v>0</v>
      </c>
      <c r="AT11" s="60">
        <v>0</v>
      </c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36"/>
    </row>
    <row r="12" spans="1:66" ht="15" x14ac:dyDescent="0.25">
      <c r="A12" s="71" t="s">
        <v>63</v>
      </c>
      <c r="B12" s="71" t="s">
        <v>64</v>
      </c>
      <c r="C12" s="72">
        <v>0</v>
      </c>
      <c r="D12" s="72">
        <v>0.2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4.9800000000000004</v>
      </c>
      <c r="P12" s="72">
        <v>11.56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0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0.25</v>
      </c>
      <c r="AH12" s="72">
        <v>16.989999999999998</v>
      </c>
      <c r="AI12" s="72">
        <v>13.4</v>
      </c>
      <c r="AJ12" s="74"/>
      <c r="AK12" s="60">
        <v>0.25</v>
      </c>
      <c r="AL12" s="73">
        <v>0.25</v>
      </c>
      <c r="AM12" s="59"/>
      <c r="AN12" s="59"/>
      <c r="AO12" s="60">
        <v>0.25</v>
      </c>
      <c r="AP12" s="59"/>
      <c r="AQ12" s="60">
        <v>0</v>
      </c>
      <c r="AR12" s="60">
        <v>16.54</v>
      </c>
      <c r="AS12" s="60">
        <v>0</v>
      </c>
      <c r="AT12" s="60">
        <v>0</v>
      </c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36"/>
    </row>
    <row r="13" spans="1:66" ht="15" x14ac:dyDescent="0.25">
      <c r="A13" s="71" t="s">
        <v>679</v>
      </c>
      <c r="B13" s="71" t="s">
        <v>65</v>
      </c>
      <c r="C13" s="175">
        <v>0</v>
      </c>
      <c r="D13" s="175">
        <v>0.18</v>
      </c>
      <c r="E13" s="175">
        <v>0</v>
      </c>
      <c r="F13" s="175">
        <v>0</v>
      </c>
      <c r="G13" s="175">
        <v>0</v>
      </c>
      <c r="H13" s="175">
        <v>0</v>
      </c>
      <c r="I13" s="175">
        <v>0</v>
      </c>
      <c r="J13" s="175">
        <v>0</v>
      </c>
      <c r="K13" s="175">
        <v>0</v>
      </c>
      <c r="L13" s="175">
        <v>0</v>
      </c>
      <c r="M13" s="175">
        <v>0</v>
      </c>
      <c r="N13" s="175">
        <v>22.3</v>
      </c>
      <c r="O13" s="175">
        <v>3</v>
      </c>
      <c r="P13" s="175">
        <v>0</v>
      </c>
      <c r="Q13" s="175">
        <v>0</v>
      </c>
      <c r="R13" s="175">
        <v>0</v>
      </c>
      <c r="S13" s="175">
        <v>0</v>
      </c>
      <c r="T13" s="175">
        <v>0</v>
      </c>
      <c r="U13" s="175">
        <v>4.4000000000000004</v>
      </c>
      <c r="V13" s="175">
        <v>0</v>
      </c>
      <c r="W13" s="175">
        <v>0</v>
      </c>
      <c r="X13" s="175">
        <v>0</v>
      </c>
      <c r="Y13" s="175">
        <v>0</v>
      </c>
      <c r="Z13" s="175">
        <v>7.1</v>
      </c>
      <c r="AA13" s="175">
        <v>0</v>
      </c>
      <c r="AB13" s="175">
        <v>0</v>
      </c>
      <c r="AC13" s="175">
        <v>0</v>
      </c>
      <c r="AD13" s="175">
        <v>0</v>
      </c>
      <c r="AE13" s="175">
        <v>0</v>
      </c>
      <c r="AF13" s="175">
        <v>0</v>
      </c>
      <c r="AG13" s="175">
        <v>1.3</v>
      </c>
      <c r="AH13" s="175">
        <v>38.28</v>
      </c>
      <c r="AI13" s="175">
        <v>37.5</v>
      </c>
      <c r="AJ13" s="74"/>
      <c r="AK13" s="60">
        <v>1.3</v>
      </c>
      <c r="AL13" s="73">
        <v>1.3</v>
      </c>
      <c r="AM13" s="59"/>
      <c r="AN13" s="59"/>
      <c r="AO13" s="60">
        <v>1.3</v>
      </c>
      <c r="AP13" s="59"/>
      <c r="AQ13" s="60">
        <v>0</v>
      </c>
      <c r="AR13" s="60">
        <v>25.3</v>
      </c>
      <c r="AS13" s="60">
        <v>4.4000000000000004</v>
      </c>
      <c r="AT13" s="60">
        <v>0</v>
      </c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36"/>
    </row>
    <row r="14" spans="1:66" ht="15" x14ac:dyDescent="0.25">
      <c r="A14" s="71" t="s">
        <v>771</v>
      </c>
      <c r="B14" s="71" t="s">
        <v>66</v>
      </c>
      <c r="C14" s="72">
        <v>0</v>
      </c>
      <c r="D14" s="72">
        <v>0.58199999999999996</v>
      </c>
      <c r="E14" s="72">
        <v>0.56000000000000005</v>
      </c>
      <c r="F14" s="72">
        <v>8.282</v>
      </c>
      <c r="G14" s="72">
        <v>0</v>
      </c>
      <c r="H14" s="72">
        <v>0</v>
      </c>
      <c r="I14" s="72">
        <v>0</v>
      </c>
      <c r="J14" s="72">
        <v>0</v>
      </c>
      <c r="K14" s="72">
        <v>1.925</v>
      </c>
      <c r="L14" s="72">
        <v>0</v>
      </c>
      <c r="M14" s="72">
        <v>0</v>
      </c>
      <c r="N14" s="72">
        <v>0</v>
      </c>
      <c r="O14" s="72">
        <v>0</v>
      </c>
      <c r="P14" s="72">
        <v>93.611000000000004</v>
      </c>
      <c r="Q14" s="72">
        <v>0</v>
      </c>
      <c r="R14" s="72">
        <v>0</v>
      </c>
      <c r="S14" s="72">
        <v>0</v>
      </c>
      <c r="T14" s="72">
        <v>0</v>
      </c>
      <c r="U14" s="72">
        <v>4.1500000000000004</v>
      </c>
      <c r="V14" s="72">
        <v>0</v>
      </c>
      <c r="W14" s="72">
        <v>0</v>
      </c>
      <c r="X14" s="72">
        <v>0</v>
      </c>
      <c r="Y14" s="72">
        <v>0</v>
      </c>
      <c r="Z14" s="72">
        <v>0.19400000000000001</v>
      </c>
      <c r="AA14" s="72">
        <v>0</v>
      </c>
      <c r="AB14" s="72">
        <v>0</v>
      </c>
      <c r="AC14" s="72">
        <v>0</v>
      </c>
      <c r="AD14" s="72">
        <v>5.415</v>
      </c>
      <c r="AE14" s="72">
        <v>0</v>
      </c>
      <c r="AF14" s="72">
        <v>0</v>
      </c>
      <c r="AG14" s="72">
        <v>3.1520000000000001</v>
      </c>
      <c r="AH14" s="72">
        <v>117.87100000000002</v>
      </c>
      <c r="AI14" s="72">
        <v>119.30195000000001</v>
      </c>
      <c r="AJ14" s="74"/>
      <c r="AK14" s="60">
        <v>3.1520000000000001</v>
      </c>
      <c r="AL14" s="73">
        <v>3.1520000000000001</v>
      </c>
      <c r="AM14" s="59"/>
      <c r="AN14" s="59"/>
      <c r="AO14" s="60">
        <v>3.1520000000000001</v>
      </c>
      <c r="AP14" s="59"/>
      <c r="AQ14" s="60">
        <v>8.8420000000000005</v>
      </c>
      <c r="AR14" s="60">
        <v>93.611000000000004</v>
      </c>
      <c r="AS14" s="60">
        <v>4.1500000000000004</v>
      </c>
      <c r="AT14" s="60">
        <v>0</v>
      </c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36"/>
    </row>
    <row r="15" spans="1:66" ht="15" x14ac:dyDescent="0.25">
      <c r="A15" s="71" t="s">
        <v>67</v>
      </c>
      <c r="B15" s="71" t="s">
        <v>68</v>
      </c>
      <c r="C15" s="72">
        <v>0</v>
      </c>
      <c r="D15" s="72">
        <v>1.1120000000000001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12.686999999999999</v>
      </c>
      <c r="N15" s="72">
        <v>6.2389999999999999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0.60299999999999998</v>
      </c>
      <c r="AH15" s="72">
        <v>20.641000000000002</v>
      </c>
      <c r="AI15" s="72">
        <v>19.100000000000001</v>
      </c>
      <c r="AJ15" s="74"/>
      <c r="AK15" s="60">
        <v>0.60299999999999998</v>
      </c>
      <c r="AL15" s="73">
        <v>0.60299999999999998</v>
      </c>
      <c r="AM15" s="59"/>
      <c r="AN15" s="59"/>
      <c r="AO15" s="60">
        <v>0.60299999999999998</v>
      </c>
      <c r="AP15" s="59"/>
      <c r="AQ15" s="60">
        <v>0</v>
      </c>
      <c r="AR15" s="60">
        <v>18.925999999999998</v>
      </c>
      <c r="AS15" s="60">
        <v>0</v>
      </c>
      <c r="AT15" s="60">
        <v>0</v>
      </c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36"/>
    </row>
    <row r="16" spans="1:66" ht="15" x14ac:dyDescent="0.25">
      <c r="A16" s="71" t="s">
        <v>69</v>
      </c>
      <c r="B16" s="71" t="s">
        <v>680</v>
      </c>
      <c r="C16" s="72">
        <v>0</v>
      </c>
      <c r="D16" s="72">
        <v>1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17.166346153846153</v>
      </c>
      <c r="N16" s="72">
        <v>54.2</v>
      </c>
      <c r="O16" s="72">
        <v>0</v>
      </c>
      <c r="P16" s="72">
        <v>40.314423076923077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>
        <v>0</v>
      </c>
      <c r="AB16" s="72">
        <v>0</v>
      </c>
      <c r="AC16" s="72">
        <v>0</v>
      </c>
      <c r="AD16" s="72">
        <v>0</v>
      </c>
      <c r="AE16" s="72">
        <v>0</v>
      </c>
      <c r="AF16" s="72">
        <v>0</v>
      </c>
      <c r="AG16" s="72">
        <v>1.1000000000000001</v>
      </c>
      <c r="AH16" s="72">
        <v>113.78076923076922</v>
      </c>
      <c r="AI16" s="72">
        <v>81.5</v>
      </c>
      <c r="AJ16" s="74"/>
      <c r="AK16" s="60">
        <v>1.1000000000000001</v>
      </c>
      <c r="AL16" s="73">
        <v>1.1000000000000001</v>
      </c>
      <c r="AM16" s="59"/>
      <c r="AN16" s="59"/>
      <c r="AO16" s="60">
        <v>1.1000000000000001</v>
      </c>
      <c r="AP16" s="59"/>
      <c r="AQ16" s="60">
        <v>0</v>
      </c>
      <c r="AR16" s="60">
        <v>111.68076923076923</v>
      </c>
      <c r="AS16" s="60">
        <v>0</v>
      </c>
      <c r="AT16" s="60">
        <v>0</v>
      </c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36"/>
    </row>
    <row r="17" spans="1:66" ht="15" x14ac:dyDescent="0.25">
      <c r="A17" s="71" t="s">
        <v>771</v>
      </c>
      <c r="B17" s="71" t="s">
        <v>70</v>
      </c>
      <c r="C17" s="72">
        <v>0</v>
      </c>
      <c r="D17" s="72">
        <v>9.1170000000000009</v>
      </c>
      <c r="E17" s="72">
        <v>24.571999999999999</v>
      </c>
      <c r="F17" s="72">
        <v>0</v>
      </c>
      <c r="G17" s="72">
        <v>0</v>
      </c>
      <c r="H17" s="72">
        <v>0</v>
      </c>
      <c r="I17" s="72">
        <v>0</v>
      </c>
      <c r="J17" s="72">
        <v>171.17699999999999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26.64</v>
      </c>
      <c r="Q17" s="72">
        <v>0</v>
      </c>
      <c r="R17" s="72">
        <v>0</v>
      </c>
      <c r="S17" s="72">
        <v>0</v>
      </c>
      <c r="T17" s="72">
        <v>0</v>
      </c>
      <c r="U17" s="72">
        <v>0.33300000000000002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  <c r="AA17" s="72">
        <v>0</v>
      </c>
      <c r="AB17" s="72">
        <v>0</v>
      </c>
      <c r="AC17" s="72">
        <v>0</v>
      </c>
      <c r="AD17" s="72">
        <v>22.193000000000001</v>
      </c>
      <c r="AE17" s="72">
        <v>0</v>
      </c>
      <c r="AF17" s="72">
        <v>0</v>
      </c>
      <c r="AG17" s="72">
        <v>8.1329999999999991</v>
      </c>
      <c r="AH17" s="72">
        <v>262.16500000000002</v>
      </c>
      <c r="AI17" s="72">
        <v>222.98680000000002</v>
      </c>
      <c r="AJ17" s="74"/>
      <c r="AK17" s="60">
        <v>8.1329999999999991</v>
      </c>
      <c r="AL17" s="73">
        <v>8.1329999999999991</v>
      </c>
      <c r="AM17" s="59"/>
      <c r="AN17" s="59"/>
      <c r="AO17" s="60">
        <v>8.1329999999999991</v>
      </c>
      <c r="AP17" s="59"/>
      <c r="AQ17" s="60">
        <v>24.571999999999999</v>
      </c>
      <c r="AR17" s="60">
        <v>26.64</v>
      </c>
      <c r="AS17" s="60">
        <v>0.33300000000000002</v>
      </c>
      <c r="AT17" s="60">
        <v>0</v>
      </c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37"/>
    </row>
    <row r="18" spans="1:66" ht="15" x14ac:dyDescent="0.25">
      <c r="A18" s="71" t="s">
        <v>71</v>
      </c>
      <c r="B18" s="71" t="s">
        <v>72</v>
      </c>
      <c r="C18" s="72">
        <v>0</v>
      </c>
      <c r="D18" s="72">
        <v>4.76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34.94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>
        <v>0</v>
      </c>
      <c r="AB18" s="72">
        <v>0</v>
      </c>
      <c r="AC18" s="72">
        <v>0</v>
      </c>
      <c r="AD18" s="72">
        <v>0</v>
      </c>
      <c r="AE18" s="72">
        <v>0</v>
      </c>
      <c r="AF18" s="72">
        <v>0</v>
      </c>
      <c r="AG18" s="72">
        <v>0</v>
      </c>
      <c r="AH18" s="72">
        <v>40.204914999999993</v>
      </c>
      <c r="AI18" s="72">
        <v>33.661000000000001</v>
      </c>
      <c r="AJ18" s="74"/>
      <c r="AK18" s="60">
        <v>0</v>
      </c>
      <c r="AL18" s="73">
        <v>0.504915</v>
      </c>
      <c r="AM18" s="59"/>
      <c r="AN18" s="59"/>
      <c r="AO18" s="60">
        <v>0.504915</v>
      </c>
      <c r="AP18" s="59"/>
      <c r="AQ18" s="60">
        <v>0</v>
      </c>
      <c r="AR18" s="60">
        <v>0</v>
      </c>
      <c r="AS18" s="60">
        <v>34.94</v>
      </c>
      <c r="AT18" s="60">
        <v>0</v>
      </c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37"/>
    </row>
    <row r="19" spans="1:66" ht="15" x14ac:dyDescent="0.25">
      <c r="A19" s="71" t="s">
        <v>73</v>
      </c>
      <c r="B19" s="71" t="s">
        <v>74</v>
      </c>
      <c r="C19" s="72">
        <v>0</v>
      </c>
      <c r="D19" s="72">
        <v>0.215</v>
      </c>
      <c r="E19" s="72">
        <v>0</v>
      </c>
      <c r="F19" s="72">
        <v>0</v>
      </c>
      <c r="G19" s="72">
        <v>0</v>
      </c>
      <c r="H19" s="72">
        <v>3.1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3.9</v>
      </c>
      <c r="W19" s="72">
        <v>0</v>
      </c>
      <c r="X19" s="72">
        <v>0</v>
      </c>
      <c r="Y19" s="72">
        <v>0</v>
      </c>
      <c r="Z19" s="72">
        <v>0</v>
      </c>
      <c r="AA19" s="72">
        <v>0</v>
      </c>
      <c r="AB19" s="72">
        <v>0</v>
      </c>
      <c r="AC19" s="72">
        <v>0</v>
      </c>
      <c r="AD19" s="72">
        <v>0</v>
      </c>
      <c r="AE19" s="72">
        <v>0</v>
      </c>
      <c r="AF19" s="72">
        <v>0</v>
      </c>
      <c r="AG19" s="72">
        <v>0.127</v>
      </c>
      <c r="AH19" s="72">
        <v>7.3419999999999996</v>
      </c>
      <c r="AI19" s="72">
        <v>7.6379999999999999</v>
      </c>
      <c r="AJ19" s="74"/>
      <c r="AK19" s="60">
        <v>0.127</v>
      </c>
      <c r="AL19" s="73">
        <v>0.127</v>
      </c>
      <c r="AM19" s="59"/>
      <c r="AN19" s="59"/>
      <c r="AO19" s="60">
        <v>0.127</v>
      </c>
      <c r="AP19" s="59"/>
      <c r="AQ19" s="60">
        <v>0</v>
      </c>
      <c r="AR19" s="60">
        <v>0</v>
      </c>
      <c r="AS19" s="60">
        <v>3.9</v>
      </c>
      <c r="AT19" s="60">
        <v>0</v>
      </c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37"/>
    </row>
    <row r="20" spans="1:66" ht="15" x14ac:dyDescent="0.25">
      <c r="A20" s="71" t="s">
        <v>681</v>
      </c>
      <c r="B20" s="71" t="s">
        <v>75</v>
      </c>
      <c r="C20" s="72">
        <v>0</v>
      </c>
      <c r="D20" s="72">
        <v>0.06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10.9</v>
      </c>
      <c r="W20" s="72">
        <v>0</v>
      </c>
      <c r="X20" s="72">
        <v>0</v>
      </c>
      <c r="Y20" s="72">
        <v>0</v>
      </c>
      <c r="Z20" s="72">
        <v>0</v>
      </c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0.2</v>
      </c>
      <c r="AH20" s="72">
        <v>11.16</v>
      </c>
      <c r="AI20" s="72">
        <v>8.1999999999999993</v>
      </c>
      <c r="AJ20" s="74"/>
      <c r="AK20" s="60">
        <v>0.2</v>
      </c>
      <c r="AL20" s="73">
        <v>0.2</v>
      </c>
      <c r="AM20" s="59"/>
      <c r="AN20" s="59"/>
      <c r="AO20" s="60">
        <v>0.2</v>
      </c>
      <c r="AP20" s="59"/>
      <c r="AQ20" s="60">
        <v>0</v>
      </c>
      <c r="AR20" s="60">
        <v>0</v>
      </c>
      <c r="AS20" s="60">
        <v>10.9</v>
      </c>
      <c r="AT20" s="60">
        <v>0</v>
      </c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37"/>
    </row>
    <row r="21" spans="1:66" ht="15" x14ac:dyDescent="0.25">
      <c r="A21" s="71" t="s">
        <v>76</v>
      </c>
      <c r="B21" s="71" t="s">
        <v>77</v>
      </c>
      <c r="C21" s="72">
        <v>0</v>
      </c>
      <c r="D21" s="72">
        <v>0.27600000000000002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3.4809999999999999</v>
      </c>
      <c r="W21" s="72">
        <v>0</v>
      </c>
      <c r="X21" s="72">
        <v>0</v>
      </c>
      <c r="Y21" s="72">
        <v>0</v>
      </c>
      <c r="Z21" s="72">
        <v>0</v>
      </c>
      <c r="AA21" s="72">
        <v>0</v>
      </c>
      <c r="AB21" s="72">
        <v>0</v>
      </c>
      <c r="AC21" s="72">
        <v>5.3999999999999999E-2</v>
      </c>
      <c r="AD21" s="72">
        <v>0</v>
      </c>
      <c r="AE21" s="72">
        <v>0</v>
      </c>
      <c r="AF21" s="72">
        <v>0</v>
      </c>
      <c r="AG21" s="72">
        <v>4.4999999999999998E-2</v>
      </c>
      <c r="AH21" s="72">
        <v>3.8559999999999994</v>
      </c>
      <c r="AI21" s="72">
        <v>0</v>
      </c>
      <c r="AJ21" s="74"/>
      <c r="AK21" s="60">
        <v>4.4999999999999998E-2</v>
      </c>
      <c r="AL21" s="73">
        <v>4.4999999999999998E-2</v>
      </c>
      <c r="AM21" s="59"/>
      <c r="AN21" s="59"/>
      <c r="AO21" s="60">
        <v>9.9000000000000005E-2</v>
      </c>
      <c r="AP21" s="59"/>
      <c r="AQ21" s="60">
        <v>0</v>
      </c>
      <c r="AR21" s="60">
        <v>0</v>
      </c>
      <c r="AS21" s="60">
        <v>3.4809999999999999</v>
      </c>
      <c r="AT21" s="60">
        <v>0</v>
      </c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37"/>
    </row>
    <row r="22" spans="1:66" ht="15" x14ac:dyDescent="0.25">
      <c r="A22" s="71" t="s">
        <v>78</v>
      </c>
      <c r="B22" s="71" t="s">
        <v>79</v>
      </c>
      <c r="C22" s="72">
        <v>0</v>
      </c>
      <c r="D22" s="72">
        <v>1.64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7.09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72">
        <v>0</v>
      </c>
      <c r="AG22" s="72">
        <v>0.193</v>
      </c>
      <c r="AH22" s="72">
        <v>8.923</v>
      </c>
      <c r="AI22" s="72">
        <v>7.3330000000000002</v>
      </c>
      <c r="AJ22" s="74"/>
      <c r="AK22" s="60">
        <v>0.193</v>
      </c>
      <c r="AL22" s="73">
        <v>0.193</v>
      </c>
      <c r="AM22" s="59"/>
      <c r="AN22" s="59"/>
      <c r="AO22" s="60">
        <v>0.193</v>
      </c>
      <c r="AP22" s="59"/>
      <c r="AQ22" s="60">
        <v>0</v>
      </c>
      <c r="AR22" s="60">
        <v>0</v>
      </c>
      <c r="AS22" s="60">
        <v>7.09</v>
      </c>
      <c r="AT22" s="60">
        <v>0</v>
      </c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37"/>
    </row>
    <row r="23" spans="1:66" ht="15" x14ac:dyDescent="0.25">
      <c r="A23" s="71" t="s">
        <v>80</v>
      </c>
      <c r="B23" s="71" t="s">
        <v>81</v>
      </c>
      <c r="C23" s="72">
        <v>0</v>
      </c>
      <c r="D23" s="72">
        <v>0.48599999999999999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3.4369999999999998</v>
      </c>
      <c r="W23" s="72">
        <v>0</v>
      </c>
      <c r="X23" s="72">
        <v>0</v>
      </c>
      <c r="Y23" s="72">
        <v>0</v>
      </c>
      <c r="Z23" s="72">
        <v>0</v>
      </c>
      <c r="AA23" s="72">
        <v>0</v>
      </c>
      <c r="AB23" s="72">
        <v>0</v>
      </c>
      <c r="AC23" s="72">
        <v>0</v>
      </c>
      <c r="AD23" s="72">
        <v>0</v>
      </c>
      <c r="AE23" s="72">
        <v>0</v>
      </c>
      <c r="AF23" s="72">
        <v>0</v>
      </c>
      <c r="AG23" s="72">
        <v>0.05</v>
      </c>
      <c r="AH23" s="72">
        <v>3.9729999999999999</v>
      </c>
      <c r="AI23" s="72">
        <v>3.081</v>
      </c>
      <c r="AJ23" s="74"/>
      <c r="AK23" s="60">
        <v>0.05</v>
      </c>
      <c r="AL23" s="73">
        <v>0.05</v>
      </c>
      <c r="AM23" s="59"/>
      <c r="AN23" s="59"/>
      <c r="AO23" s="60">
        <v>0.05</v>
      </c>
      <c r="AP23" s="59"/>
      <c r="AQ23" s="60">
        <v>0</v>
      </c>
      <c r="AR23" s="60">
        <v>0</v>
      </c>
      <c r="AS23" s="60">
        <v>3.4369999999999998</v>
      </c>
      <c r="AT23" s="60">
        <v>0</v>
      </c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37"/>
    </row>
    <row r="24" spans="1:66" ht="15" x14ac:dyDescent="0.25">
      <c r="A24" s="71" t="s">
        <v>82</v>
      </c>
      <c r="B24" s="71" t="s">
        <v>83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15.5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  <c r="P24" s="72">
        <v>0</v>
      </c>
      <c r="Q24" s="72">
        <v>0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0</v>
      </c>
      <c r="X24" s="72">
        <v>0</v>
      </c>
      <c r="Y24" s="72">
        <v>0</v>
      </c>
      <c r="Z24" s="72">
        <v>0</v>
      </c>
      <c r="AA24" s="72">
        <v>1.7</v>
      </c>
      <c r="AB24" s="72">
        <v>13.9</v>
      </c>
      <c r="AC24" s="72">
        <v>0</v>
      </c>
      <c r="AD24" s="72">
        <v>13.5</v>
      </c>
      <c r="AE24" s="72">
        <v>0</v>
      </c>
      <c r="AF24" s="72">
        <v>0</v>
      </c>
      <c r="AG24" s="72">
        <v>2.1000000000000001E-2</v>
      </c>
      <c r="AH24" s="72">
        <v>42.920999999999999</v>
      </c>
      <c r="AI24" s="72">
        <v>27.1</v>
      </c>
      <c r="AJ24" s="74"/>
      <c r="AK24" s="60">
        <v>2.1000000000000001E-2</v>
      </c>
      <c r="AL24" s="73">
        <v>2.1000000000000001E-2</v>
      </c>
      <c r="AM24" s="59"/>
      <c r="AN24" s="59"/>
      <c r="AO24" s="60">
        <v>1.7209999999999999</v>
      </c>
      <c r="AP24" s="59"/>
      <c r="AQ24" s="60">
        <v>0</v>
      </c>
      <c r="AR24" s="60">
        <v>0</v>
      </c>
      <c r="AS24" s="60">
        <v>0</v>
      </c>
      <c r="AT24" s="60">
        <v>12.2</v>
      </c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37"/>
    </row>
    <row r="25" spans="1:66" ht="15" x14ac:dyDescent="0.25">
      <c r="A25" s="71" t="s">
        <v>84</v>
      </c>
      <c r="B25" s="71" t="s">
        <v>85</v>
      </c>
      <c r="C25" s="72">
        <v>0</v>
      </c>
      <c r="D25" s="72">
        <v>0.48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2">
        <v>0</v>
      </c>
      <c r="R25" s="72">
        <v>0</v>
      </c>
      <c r="S25" s="72">
        <v>0</v>
      </c>
      <c r="T25" s="72">
        <v>0</v>
      </c>
      <c r="U25" s="72">
        <v>11.5</v>
      </c>
      <c r="V25" s="72">
        <v>0</v>
      </c>
      <c r="W25" s="72">
        <v>0</v>
      </c>
      <c r="X25" s="72">
        <v>0</v>
      </c>
      <c r="Y25" s="72">
        <v>0</v>
      </c>
      <c r="Z25" s="72">
        <v>0</v>
      </c>
      <c r="AA25" s="72">
        <v>0</v>
      </c>
      <c r="AB25" s="72">
        <v>0</v>
      </c>
      <c r="AC25" s="72">
        <v>0</v>
      </c>
      <c r="AD25" s="72">
        <v>0</v>
      </c>
      <c r="AE25" s="72">
        <v>0</v>
      </c>
      <c r="AF25" s="72">
        <v>0</v>
      </c>
      <c r="AG25" s="72">
        <v>0.13900000000000001</v>
      </c>
      <c r="AH25" s="72">
        <v>12.119</v>
      </c>
      <c r="AI25" s="72">
        <v>8.7530000000000001</v>
      </c>
      <c r="AJ25" s="74"/>
      <c r="AK25" s="60">
        <v>0.13900000000000001</v>
      </c>
      <c r="AL25" s="73">
        <v>0.13900000000000001</v>
      </c>
      <c r="AM25" s="59"/>
      <c r="AN25" s="59"/>
      <c r="AO25" s="60">
        <v>0.13900000000000001</v>
      </c>
      <c r="AP25" s="59"/>
      <c r="AQ25" s="60">
        <v>0</v>
      </c>
      <c r="AR25" s="60">
        <v>0</v>
      </c>
      <c r="AS25" s="60">
        <v>11.5</v>
      </c>
      <c r="AT25" s="60">
        <v>0</v>
      </c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37"/>
    </row>
    <row r="26" spans="1:66" ht="15" x14ac:dyDescent="0.25">
      <c r="A26" s="71" t="s">
        <v>86</v>
      </c>
      <c r="B26" s="71" t="s">
        <v>87</v>
      </c>
      <c r="C26" s="72">
        <v>0</v>
      </c>
      <c r="D26" s="72">
        <v>2.5000000000000001E-2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3.976</v>
      </c>
      <c r="Q26" s="72">
        <v>0</v>
      </c>
      <c r="R26" s="72">
        <v>0</v>
      </c>
      <c r="S26" s="72">
        <v>0</v>
      </c>
      <c r="T26" s="72">
        <v>8.6270000000000007</v>
      </c>
      <c r="U26" s="72">
        <v>0</v>
      </c>
      <c r="V26" s="72">
        <v>0</v>
      </c>
      <c r="W26" s="72">
        <v>0</v>
      </c>
      <c r="X26" s="72">
        <v>0</v>
      </c>
      <c r="Y26" s="72">
        <v>0</v>
      </c>
      <c r="Z26" s="72">
        <v>0</v>
      </c>
      <c r="AA26" s="72">
        <v>0</v>
      </c>
      <c r="AB26" s="72">
        <v>0</v>
      </c>
      <c r="AC26" s="72">
        <v>0</v>
      </c>
      <c r="AD26" s="72">
        <v>0</v>
      </c>
      <c r="AE26" s="72">
        <v>0</v>
      </c>
      <c r="AF26" s="72">
        <v>0</v>
      </c>
      <c r="AG26" s="72">
        <v>0.246</v>
      </c>
      <c r="AH26" s="72">
        <v>12.874000000000001</v>
      </c>
      <c r="AI26" s="72">
        <v>8.1582299999999996</v>
      </c>
      <c r="AJ26" s="74"/>
      <c r="AK26" s="60">
        <v>0.246</v>
      </c>
      <c r="AL26" s="73">
        <v>0.246</v>
      </c>
      <c r="AM26" s="59"/>
      <c r="AN26" s="59"/>
      <c r="AO26" s="60">
        <v>0.246</v>
      </c>
      <c r="AP26" s="59"/>
      <c r="AQ26" s="60">
        <v>0</v>
      </c>
      <c r="AR26" s="60">
        <v>3.976</v>
      </c>
      <c r="AS26" s="60">
        <v>0</v>
      </c>
      <c r="AT26" s="60">
        <v>0</v>
      </c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37"/>
    </row>
    <row r="27" spans="1:66" ht="15" x14ac:dyDescent="0.25">
      <c r="A27" s="71" t="s">
        <v>60</v>
      </c>
      <c r="B27" s="71" t="s">
        <v>88</v>
      </c>
      <c r="C27" s="72">
        <v>0</v>
      </c>
      <c r="D27" s="72">
        <v>1.6160000000000001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12.22</v>
      </c>
      <c r="Q27" s="72">
        <v>0</v>
      </c>
      <c r="R27" s="72">
        <v>0</v>
      </c>
      <c r="S27" s="72">
        <v>0</v>
      </c>
      <c r="T27" s="72">
        <v>0</v>
      </c>
      <c r="U27" s="72">
        <v>0</v>
      </c>
      <c r="V27" s="72">
        <v>0</v>
      </c>
      <c r="W27" s="72">
        <v>0</v>
      </c>
      <c r="X27" s="72">
        <v>0</v>
      </c>
      <c r="Y27" s="72">
        <v>0</v>
      </c>
      <c r="Z27" s="72">
        <v>0</v>
      </c>
      <c r="AA27" s="72">
        <v>0</v>
      </c>
      <c r="AB27" s="72">
        <v>0</v>
      </c>
      <c r="AC27" s="72">
        <v>0</v>
      </c>
      <c r="AD27" s="72">
        <v>0</v>
      </c>
      <c r="AE27" s="72">
        <v>0</v>
      </c>
      <c r="AF27" s="72">
        <v>0</v>
      </c>
      <c r="AG27" s="72">
        <v>0.187</v>
      </c>
      <c r="AH27" s="72">
        <v>14.023</v>
      </c>
      <c r="AI27" s="72">
        <v>9.2810000000000006</v>
      </c>
      <c r="AJ27" s="74"/>
      <c r="AK27" s="60">
        <v>0.187</v>
      </c>
      <c r="AL27" s="73">
        <v>0.187</v>
      </c>
      <c r="AM27" s="59"/>
      <c r="AN27" s="59"/>
      <c r="AO27" s="60">
        <v>0.187</v>
      </c>
      <c r="AP27" s="59"/>
      <c r="AQ27" s="60">
        <v>0</v>
      </c>
      <c r="AR27" s="60">
        <v>12.22</v>
      </c>
      <c r="AS27" s="60">
        <v>0</v>
      </c>
      <c r="AT27" s="60">
        <v>0</v>
      </c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37"/>
    </row>
    <row r="28" spans="1:66" ht="15" x14ac:dyDescent="0.25">
      <c r="A28" s="71" t="s">
        <v>89</v>
      </c>
      <c r="B28" s="71" t="s">
        <v>90</v>
      </c>
      <c r="C28" s="72">
        <v>0</v>
      </c>
      <c r="D28" s="72">
        <v>0.30399999999999999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2">
        <v>0</v>
      </c>
      <c r="R28" s="72">
        <v>0</v>
      </c>
      <c r="S28" s="72">
        <v>0</v>
      </c>
      <c r="T28" s="72">
        <v>0</v>
      </c>
      <c r="U28" s="72">
        <v>9.85</v>
      </c>
      <c r="V28" s="72">
        <v>0</v>
      </c>
      <c r="W28" s="72">
        <v>0</v>
      </c>
      <c r="X28" s="72">
        <v>0</v>
      </c>
      <c r="Y28" s="72">
        <v>0</v>
      </c>
      <c r="Z28" s="72">
        <v>0</v>
      </c>
      <c r="AA28" s="72">
        <v>0</v>
      </c>
      <c r="AB28" s="72">
        <v>0</v>
      </c>
      <c r="AC28" s="72">
        <v>2E-3</v>
      </c>
      <c r="AD28" s="72">
        <v>0</v>
      </c>
      <c r="AE28" s="72">
        <v>0</v>
      </c>
      <c r="AF28" s="72">
        <v>0</v>
      </c>
      <c r="AG28" s="72">
        <v>0.18</v>
      </c>
      <c r="AH28" s="72">
        <v>10.336</v>
      </c>
      <c r="AI28" s="72">
        <v>8.2940000000000005</v>
      </c>
      <c r="AJ28" s="74"/>
      <c r="AK28" s="60">
        <v>0.18</v>
      </c>
      <c r="AL28" s="73">
        <v>0.18</v>
      </c>
      <c r="AM28" s="59"/>
      <c r="AN28" s="59"/>
      <c r="AO28" s="60">
        <v>0.182</v>
      </c>
      <c r="AP28" s="59"/>
      <c r="AQ28" s="60">
        <v>0</v>
      </c>
      <c r="AR28" s="60">
        <v>0</v>
      </c>
      <c r="AS28" s="60">
        <v>9.85</v>
      </c>
      <c r="AT28" s="60">
        <v>0</v>
      </c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37"/>
    </row>
    <row r="29" spans="1:66" ht="15" x14ac:dyDescent="0.25">
      <c r="A29" s="71" t="s">
        <v>63</v>
      </c>
      <c r="B29" s="71" t="s">
        <v>91</v>
      </c>
      <c r="C29" s="72">
        <v>0</v>
      </c>
      <c r="D29" s="72">
        <v>1.22</v>
      </c>
      <c r="E29" s="72">
        <v>18.670000000000002</v>
      </c>
      <c r="F29" s="72">
        <v>0</v>
      </c>
      <c r="G29" s="72">
        <v>0</v>
      </c>
      <c r="H29" s="72">
        <v>0</v>
      </c>
      <c r="I29" s="72">
        <v>0</v>
      </c>
      <c r="J29" s="72">
        <v>117</v>
      </c>
      <c r="K29" s="72">
        <v>0</v>
      </c>
      <c r="L29" s="72">
        <v>23.05</v>
      </c>
      <c r="M29" s="72">
        <v>0.19</v>
      </c>
      <c r="N29" s="72">
        <v>0.1</v>
      </c>
      <c r="O29" s="72">
        <v>0.5</v>
      </c>
      <c r="P29" s="72">
        <v>14.5</v>
      </c>
      <c r="Q29" s="72">
        <v>0</v>
      </c>
      <c r="R29" s="72">
        <v>0</v>
      </c>
      <c r="S29" s="72">
        <v>0</v>
      </c>
      <c r="T29" s="72">
        <v>0</v>
      </c>
      <c r="U29" s="72">
        <v>0</v>
      </c>
      <c r="V29" s="72">
        <v>0</v>
      </c>
      <c r="W29" s="72">
        <v>0</v>
      </c>
      <c r="X29" s="72">
        <v>0</v>
      </c>
      <c r="Y29" s="72">
        <v>0</v>
      </c>
      <c r="Z29" s="72">
        <v>0</v>
      </c>
      <c r="AA29" s="72">
        <v>0</v>
      </c>
      <c r="AB29" s="72">
        <v>0</v>
      </c>
      <c r="AC29" s="72">
        <v>0</v>
      </c>
      <c r="AD29" s="72">
        <v>0</v>
      </c>
      <c r="AE29" s="72">
        <v>0</v>
      </c>
      <c r="AF29" s="72">
        <v>0</v>
      </c>
      <c r="AG29" s="72">
        <v>8.4960000000000004</v>
      </c>
      <c r="AH29" s="72">
        <v>183.726</v>
      </c>
      <c r="AI29" s="72">
        <v>133.9</v>
      </c>
      <c r="AJ29" s="74"/>
      <c r="AK29" s="60">
        <v>8.4960000000000004</v>
      </c>
      <c r="AL29" s="73">
        <v>8.4960000000000004</v>
      </c>
      <c r="AM29" s="59"/>
      <c r="AN29" s="59"/>
      <c r="AO29" s="60">
        <v>8.4960000000000004</v>
      </c>
      <c r="AP29" s="59"/>
      <c r="AQ29" s="60">
        <v>18.670000000000002</v>
      </c>
      <c r="AR29" s="60">
        <v>15.29</v>
      </c>
      <c r="AS29" s="60">
        <v>0</v>
      </c>
      <c r="AT29" s="60">
        <v>0</v>
      </c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37"/>
    </row>
    <row r="30" spans="1:66" ht="15" x14ac:dyDescent="0.25">
      <c r="A30" s="71" t="s">
        <v>92</v>
      </c>
      <c r="B30" s="71" t="s">
        <v>93</v>
      </c>
      <c r="C30" s="72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7</v>
      </c>
      <c r="Q30" s="72">
        <v>0</v>
      </c>
      <c r="R30" s="72">
        <v>0</v>
      </c>
      <c r="S30" s="72">
        <v>0</v>
      </c>
      <c r="T30" s="72">
        <v>0</v>
      </c>
      <c r="U30" s="72">
        <v>0</v>
      </c>
      <c r="V30" s="72">
        <v>0</v>
      </c>
      <c r="W30" s="72">
        <v>0</v>
      </c>
      <c r="X30" s="72">
        <v>0</v>
      </c>
      <c r="Y30" s="72">
        <v>0</v>
      </c>
      <c r="Z30" s="72">
        <v>0</v>
      </c>
      <c r="AA30" s="72">
        <v>0</v>
      </c>
      <c r="AB30" s="72">
        <v>0</v>
      </c>
      <c r="AC30" s="72">
        <v>0</v>
      </c>
      <c r="AD30" s="72">
        <v>7</v>
      </c>
      <c r="AE30" s="72">
        <v>0</v>
      </c>
      <c r="AF30" s="72">
        <v>0</v>
      </c>
      <c r="AG30" s="72">
        <v>0</v>
      </c>
      <c r="AH30" s="72">
        <v>14.09</v>
      </c>
      <c r="AI30" s="72">
        <v>6</v>
      </c>
      <c r="AJ30" s="74"/>
      <c r="AK30" s="60">
        <v>0</v>
      </c>
      <c r="AL30" s="73">
        <v>0.09</v>
      </c>
      <c r="AM30" s="59"/>
      <c r="AN30" s="59"/>
      <c r="AO30" s="60">
        <v>0.09</v>
      </c>
      <c r="AP30" s="59"/>
      <c r="AQ30" s="60">
        <v>0</v>
      </c>
      <c r="AR30" s="60">
        <v>7</v>
      </c>
      <c r="AS30" s="60">
        <v>0</v>
      </c>
      <c r="AT30" s="60">
        <v>0</v>
      </c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37"/>
    </row>
    <row r="31" spans="1:66" ht="15" x14ac:dyDescent="0.25">
      <c r="A31" s="71" t="s">
        <v>94</v>
      </c>
      <c r="B31" s="71" t="s">
        <v>95</v>
      </c>
      <c r="C31" s="72">
        <v>0</v>
      </c>
      <c r="D31" s="72">
        <v>1.5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14.9</v>
      </c>
      <c r="Q31" s="72">
        <v>0</v>
      </c>
      <c r="R31" s="72">
        <v>0</v>
      </c>
      <c r="S31" s="72">
        <v>0</v>
      </c>
      <c r="T31" s="72">
        <v>0</v>
      </c>
      <c r="U31" s="72">
        <v>0</v>
      </c>
      <c r="V31" s="72">
        <v>0</v>
      </c>
      <c r="W31" s="72">
        <v>0</v>
      </c>
      <c r="X31" s="72">
        <v>0</v>
      </c>
      <c r="Y31" s="72">
        <v>0</v>
      </c>
      <c r="Z31" s="72">
        <v>0</v>
      </c>
      <c r="AA31" s="72">
        <v>0</v>
      </c>
      <c r="AB31" s="72">
        <v>0</v>
      </c>
      <c r="AC31" s="72">
        <v>0</v>
      </c>
      <c r="AD31" s="72">
        <v>0</v>
      </c>
      <c r="AE31" s="72">
        <v>0</v>
      </c>
      <c r="AF31" s="72">
        <v>0</v>
      </c>
      <c r="AG31" s="72">
        <v>0.30599999999999999</v>
      </c>
      <c r="AH31" s="72">
        <v>16.706</v>
      </c>
      <c r="AI31" s="72">
        <v>11.9</v>
      </c>
      <c r="AJ31" s="74"/>
      <c r="AK31" s="60">
        <v>0.30599999999999999</v>
      </c>
      <c r="AL31" s="73">
        <v>0.30599999999999999</v>
      </c>
      <c r="AM31" s="59"/>
      <c r="AN31" s="59"/>
      <c r="AO31" s="60">
        <v>0.30599999999999999</v>
      </c>
      <c r="AP31" s="59"/>
      <c r="AQ31" s="60">
        <v>0</v>
      </c>
      <c r="AR31" s="60">
        <v>14.9</v>
      </c>
      <c r="AS31" s="60">
        <v>0</v>
      </c>
      <c r="AT31" s="60">
        <v>0</v>
      </c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37"/>
    </row>
    <row r="32" spans="1:66" ht="15" x14ac:dyDescent="0.25">
      <c r="A32" s="71" t="s">
        <v>96</v>
      </c>
      <c r="B32" s="71" t="s">
        <v>97</v>
      </c>
      <c r="C32" s="72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2">
        <v>0</v>
      </c>
      <c r="R32" s="72">
        <v>0</v>
      </c>
      <c r="S32" s="72">
        <v>0</v>
      </c>
      <c r="T32" s="72">
        <v>0</v>
      </c>
      <c r="U32" s="72">
        <v>0</v>
      </c>
      <c r="V32" s="72">
        <v>0</v>
      </c>
      <c r="W32" s="72">
        <v>0</v>
      </c>
      <c r="X32" s="72">
        <v>0</v>
      </c>
      <c r="Y32" s="72">
        <v>0</v>
      </c>
      <c r="Z32" s="72">
        <v>0</v>
      </c>
      <c r="AA32" s="72">
        <v>0</v>
      </c>
      <c r="AB32" s="72">
        <v>0</v>
      </c>
      <c r="AC32" s="72">
        <v>0</v>
      </c>
      <c r="AD32" s="72">
        <v>0</v>
      </c>
      <c r="AE32" s="72">
        <v>0</v>
      </c>
      <c r="AF32" s="72">
        <v>0</v>
      </c>
      <c r="AG32" s="72" t="s">
        <v>633</v>
      </c>
      <c r="AH32" s="72">
        <v>0.42</v>
      </c>
      <c r="AI32" s="72">
        <v>28</v>
      </c>
      <c r="AJ32" s="74"/>
      <c r="AK32" s="60">
        <v>0</v>
      </c>
      <c r="AL32" s="73">
        <v>0.42</v>
      </c>
      <c r="AM32" s="59"/>
      <c r="AN32" s="59"/>
      <c r="AO32" s="60">
        <v>0.42</v>
      </c>
      <c r="AP32" s="59"/>
      <c r="AQ32" s="60">
        <v>0</v>
      </c>
      <c r="AR32" s="60">
        <v>0</v>
      </c>
      <c r="AS32" s="60">
        <v>0</v>
      </c>
      <c r="AT32" s="60">
        <v>0</v>
      </c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37"/>
    </row>
    <row r="33" spans="1:66" ht="15" x14ac:dyDescent="0.25">
      <c r="A33" s="71" t="s">
        <v>98</v>
      </c>
      <c r="B33" s="71" t="s">
        <v>1</v>
      </c>
      <c r="C33" s="72">
        <v>0</v>
      </c>
      <c r="D33" s="72">
        <v>1.8049558774775691</v>
      </c>
      <c r="E33" s="72">
        <v>9.9420000000000002</v>
      </c>
      <c r="F33" s="72">
        <v>0</v>
      </c>
      <c r="G33" s="72">
        <v>0</v>
      </c>
      <c r="H33" s="72">
        <v>0</v>
      </c>
      <c r="I33" s="72">
        <v>0</v>
      </c>
      <c r="J33" s="72">
        <v>121.4840577860768</v>
      </c>
      <c r="K33" s="72">
        <v>2.44</v>
      </c>
      <c r="L33" s="72">
        <v>0</v>
      </c>
      <c r="M33" s="72">
        <v>131.55000000000001</v>
      </c>
      <c r="N33" s="72">
        <v>0</v>
      </c>
      <c r="O33" s="72">
        <v>0</v>
      </c>
      <c r="P33" s="72">
        <v>0</v>
      </c>
      <c r="Q33" s="72">
        <v>0</v>
      </c>
      <c r="R33" s="72">
        <v>0</v>
      </c>
      <c r="S33" s="72">
        <v>0</v>
      </c>
      <c r="T33" s="72">
        <v>0</v>
      </c>
      <c r="U33" s="72">
        <v>1.9419999999999999</v>
      </c>
      <c r="V33" s="72">
        <v>0</v>
      </c>
      <c r="W33" s="72">
        <v>0</v>
      </c>
      <c r="X33" s="72">
        <v>2.4390000000000001</v>
      </c>
      <c r="Y33" s="72">
        <v>0</v>
      </c>
      <c r="Z33" s="72">
        <v>0</v>
      </c>
      <c r="AA33" s="72">
        <v>13.55</v>
      </c>
      <c r="AB33" s="72">
        <v>41.18</v>
      </c>
      <c r="AC33" s="72">
        <v>0.22900000000000001</v>
      </c>
      <c r="AD33" s="72">
        <v>104.39</v>
      </c>
      <c r="AE33" s="72">
        <v>0</v>
      </c>
      <c r="AF33" s="72">
        <v>0</v>
      </c>
      <c r="AG33" s="72">
        <v>1.6</v>
      </c>
      <c r="AH33" s="72">
        <v>419.00101366355437</v>
      </c>
      <c r="AI33" s="50">
        <v>376.8</v>
      </c>
      <c r="AJ33" s="74"/>
      <c r="AK33" s="60">
        <v>1.6</v>
      </c>
      <c r="AL33" s="73">
        <v>1.6</v>
      </c>
      <c r="AM33" s="59"/>
      <c r="AN33" s="59"/>
      <c r="AO33" s="60">
        <v>15.379</v>
      </c>
      <c r="AP33" s="59"/>
      <c r="AQ33" s="60">
        <v>9.9420000000000002</v>
      </c>
      <c r="AR33" s="60">
        <v>131.55000000000001</v>
      </c>
      <c r="AS33" s="60">
        <v>4.3810000000000002</v>
      </c>
      <c r="AT33" s="60">
        <v>27.63</v>
      </c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37"/>
    </row>
    <row r="34" spans="1:66" ht="15" x14ac:dyDescent="0.25">
      <c r="A34" s="71" t="s">
        <v>99</v>
      </c>
      <c r="B34" s="71" t="s">
        <v>100</v>
      </c>
      <c r="C34" s="72">
        <v>0</v>
      </c>
      <c r="D34" s="72">
        <v>1.117</v>
      </c>
      <c r="E34" s="72">
        <v>34.735659735448991</v>
      </c>
      <c r="F34" s="72">
        <v>0</v>
      </c>
      <c r="G34" s="72">
        <v>0</v>
      </c>
      <c r="H34" s="72">
        <v>0</v>
      </c>
      <c r="I34" s="72">
        <v>35.700000000000003</v>
      </c>
      <c r="J34" s="72">
        <v>180.25298046435773</v>
      </c>
      <c r="K34" s="72">
        <v>0</v>
      </c>
      <c r="L34" s="72">
        <v>0</v>
      </c>
      <c r="M34" s="72">
        <v>3.4144283474705848</v>
      </c>
      <c r="N34" s="72">
        <v>308.8975726466266</v>
      </c>
      <c r="O34" s="72">
        <v>0</v>
      </c>
      <c r="P34" s="72">
        <v>15.778788272158874</v>
      </c>
      <c r="Q34" s="72">
        <v>0</v>
      </c>
      <c r="R34" s="72">
        <v>0</v>
      </c>
      <c r="S34" s="72">
        <v>0</v>
      </c>
      <c r="T34" s="72">
        <v>18.59</v>
      </c>
      <c r="U34" s="72">
        <v>0</v>
      </c>
      <c r="V34" s="72">
        <v>0</v>
      </c>
      <c r="W34" s="72">
        <v>0</v>
      </c>
      <c r="X34" s="72">
        <v>0</v>
      </c>
      <c r="Y34" s="72">
        <v>0</v>
      </c>
      <c r="Z34" s="72">
        <v>0</v>
      </c>
      <c r="AA34" s="72">
        <v>10.327</v>
      </c>
      <c r="AB34" s="72">
        <v>27.74</v>
      </c>
      <c r="AC34" s="72">
        <v>4.2169999999999996</v>
      </c>
      <c r="AD34" s="72">
        <v>0</v>
      </c>
      <c r="AE34" s="72">
        <v>0</v>
      </c>
      <c r="AF34" s="72">
        <v>0</v>
      </c>
      <c r="AG34" s="72">
        <v>36.6</v>
      </c>
      <c r="AH34" s="72">
        <v>667.04342946606278</v>
      </c>
      <c r="AI34" s="72">
        <v>613.97199999999998</v>
      </c>
      <c r="AJ34" s="74"/>
      <c r="AK34" s="60">
        <v>36.6</v>
      </c>
      <c r="AL34" s="73">
        <v>36.6</v>
      </c>
      <c r="AM34" s="59"/>
      <c r="AN34" s="59"/>
      <c r="AO34" s="60">
        <v>51.144000000000005</v>
      </c>
      <c r="AP34" s="59"/>
      <c r="AQ34" s="60">
        <v>70.435659735448994</v>
      </c>
      <c r="AR34" s="60">
        <v>328.09078926625602</v>
      </c>
      <c r="AS34" s="60">
        <v>0</v>
      </c>
      <c r="AT34" s="60">
        <v>17.412999999999997</v>
      </c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37"/>
    </row>
    <row r="35" spans="1:66" ht="15" x14ac:dyDescent="0.25">
      <c r="A35" s="71" t="s">
        <v>682</v>
      </c>
      <c r="B35" s="71" t="s">
        <v>101</v>
      </c>
      <c r="C35" s="72">
        <v>0</v>
      </c>
      <c r="D35" s="72">
        <v>0.85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47.6</v>
      </c>
      <c r="Q35" s="72">
        <v>0</v>
      </c>
      <c r="R35" s="72">
        <v>0</v>
      </c>
      <c r="S35" s="72">
        <v>0</v>
      </c>
      <c r="T35" s="72">
        <v>0</v>
      </c>
      <c r="U35" s="72">
        <v>0</v>
      </c>
      <c r="V35" s="72">
        <v>0</v>
      </c>
      <c r="W35" s="72">
        <v>0</v>
      </c>
      <c r="X35" s="72">
        <v>0</v>
      </c>
      <c r="Y35" s="72">
        <v>0</v>
      </c>
      <c r="Z35" s="72">
        <v>0</v>
      </c>
      <c r="AA35" s="72">
        <v>0</v>
      </c>
      <c r="AB35" s="72">
        <v>0</v>
      </c>
      <c r="AC35" s="72">
        <v>0</v>
      </c>
      <c r="AD35" s="72">
        <v>0</v>
      </c>
      <c r="AE35" s="72">
        <v>0</v>
      </c>
      <c r="AF35" s="72">
        <v>0</v>
      </c>
      <c r="AG35" s="72">
        <v>0.4</v>
      </c>
      <c r="AH35" s="72">
        <v>48.85</v>
      </c>
      <c r="AI35" s="72">
        <v>16.154</v>
      </c>
      <c r="AJ35" s="74"/>
      <c r="AK35" s="60">
        <v>0.4</v>
      </c>
      <c r="AL35" s="73">
        <v>0.4</v>
      </c>
      <c r="AM35" s="59"/>
      <c r="AN35" s="59"/>
      <c r="AO35" s="60">
        <v>0.4</v>
      </c>
      <c r="AP35" s="59"/>
      <c r="AQ35" s="60">
        <v>0</v>
      </c>
      <c r="AR35" s="60">
        <v>47.6</v>
      </c>
      <c r="AS35" s="60">
        <v>0</v>
      </c>
      <c r="AT35" s="60">
        <v>0</v>
      </c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37"/>
    </row>
    <row r="36" spans="1:66" ht="15" x14ac:dyDescent="0.25">
      <c r="A36" s="71" t="s">
        <v>102</v>
      </c>
      <c r="B36" s="71" t="s">
        <v>103</v>
      </c>
      <c r="C36" s="72">
        <v>0</v>
      </c>
      <c r="D36" s="72">
        <v>0.42399999999999999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17.434000000000001</v>
      </c>
      <c r="Q36" s="72">
        <v>0</v>
      </c>
      <c r="R36" s="72">
        <v>0</v>
      </c>
      <c r="S36" s="72">
        <v>0</v>
      </c>
      <c r="T36" s="72">
        <v>0</v>
      </c>
      <c r="U36" s="72">
        <v>4.45</v>
      </c>
      <c r="V36" s="72">
        <v>0</v>
      </c>
      <c r="W36" s="72">
        <v>0</v>
      </c>
      <c r="X36" s="72">
        <v>0</v>
      </c>
      <c r="Y36" s="72">
        <v>0</v>
      </c>
      <c r="Z36" s="72">
        <v>0</v>
      </c>
      <c r="AA36" s="72">
        <v>0</v>
      </c>
      <c r="AB36" s="72">
        <v>0</v>
      </c>
      <c r="AC36" s="72">
        <v>0</v>
      </c>
      <c r="AD36" s="72">
        <v>0</v>
      </c>
      <c r="AE36" s="72">
        <v>0</v>
      </c>
      <c r="AF36" s="72">
        <v>0</v>
      </c>
      <c r="AG36" s="72">
        <v>0.311</v>
      </c>
      <c r="AH36" s="72">
        <v>22.619</v>
      </c>
      <c r="AI36" s="72">
        <v>15.637</v>
      </c>
      <c r="AJ36" s="74"/>
      <c r="AK36" s="60">
        <v>0.311</v>
      </c>
      <c r="AL36" s="73">
        <v>0.311</v>
      </c>
      <c r="AM36" s="59"/>
      <c r="AN36" s="59"/>
      <c r="AO36" s="60">
        <v>0.311</v>
      </c>
      <c r="AP36" s="59"/>
      <c r="AQ36" s="60">
        <v>0</v>
      </c>
      <c r="AR36" s="60">
        <v>17.434000000000001</v>
      </c>
      <c r="AS36" s="60">
        <v>4.45</v>
      </c>
      <c r="AT36" s="60">
        <v>0</v>
      </c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37"/>
    </row>
    <row r="37" spans="1:66" ht="15" x14ac:dyDescent="0.25">
      <c r="A37" s="71" t="s">
        <v>86</v>
      </c>
      <c r="B37" s="71" t="s">
        <v>104</v>
      </c>
      <c r="C37" s="72">
        <v>0</v>
      </c>
      <c r="D37" s="72">
        <v>1.4999999999999999E-2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4.008</v>
      </c>
      <c r="Q37" s="72">
        <v>0</v>
      </c>
      <c r="R37" s="72">
        <v>0</v>
      </c>
      <c r="S37" s="72">
        <v>0</v>
      </c>
      <c r="T37" s="72">
        <v>0.40699999999999997</v>
      </c>
      <c r="U37" s="72">
        <v>0</v>
      </c>
      <c r="V37" s="72">
        <v>0</v>
      </c>
      <c r="W37" s="72">
        <v>0</v>
      </c>
      <c r="X37" s="72">
        <v>0</v>
      </c>
      <c r="Y37" s="72">
        <v>0</v>
      </c>
      <c r="Z37" s="72">
        <v>0</v>
      </c>
      <c r="AA37" s="72">
        <v>0.27200000000000002</v>
      </c>
      <c r="AB37" s="72">
        <v>0.84899999999999998</v>
      </c>
      <c r="AC37" s="72">
        <v>0.83</v>
      </c>
      <c r="AD37" s="72">
        <v>0</v>
      </c>
      <c r="AE37" s="72">
        <v>0</v>
      </c>
      <c r="AF37" s="72">
        <v>0</v>
      </c>
      <c r="AG37" s="72">
        <v>0</v>
      </c>
      <c r="AH37" s="72">
        <v>6.18820075</v>
      </c>
      <c r="AI37" s="72">
        <v>5.2800500000000001</v>
      </c>
      <c r="AJ37" s="74"/>
      <c r="AK37" s="60">
        <v>0</v>
      </c>
      <c r="AL37" s="73">
        <v>7.920075E-2</v>
      </c>
      <c r="AM37" s="59"/>
      <c r="AN37" s="59"/>
      <c r="AO37" s="60">
        <v>1.1812007499999999</v>
      </c>
      <c r="AP37" s="59"/>
      <c r="AQ37" s="60">
        <v>0</v>
      </c>
      <c r="AR37" s="60">
        <v>4.008</v>
      </c>
      <c r="AS37" s="60">
        <v>0</v>
      </c>
      <c r="AT37" s="60">
        <v>0.57699999999999996</v>
      </c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37"/>
    </row>
    <row r="38" spans="1:66" ht="15" x14ac:dyDescent="0.25">
      <c r="A38" s="71" t="s">
        <v>92</v>
      </c>
      <c r="B38" s="71" t="s">
        <v>105</v>
      </c>
      <c r="C38" s="72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22.1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2">
        <v>0</v>
      </c>
      <c r="R38" s="72">
        <v>0</v>
      </c>
      <c r="S38" s="72">
        <v>0</v>
      </c>
      <c r="T38" s="72">
        <v>10.5</v>
      </c>
      <c r="U38" s="72">
        <v>0</v>
      </c>
      <c r="V38" s="72">
        <v>0</v>
      </c>
      <c r="W38" s="72">
        <v>0</v>
      </c>
      <c r="X38" s="72">
        <v>0</v>
      </c>
      <c r="Y38" s="72">
        <v>0</v>
      </c>
      <c r="Z38" s="72">
        <v>0</v>
      </c>
      <c r="AA38" s="72">
        <v>0</v>
      </c>
      <c r="AB38" s="72">
        <v>0</v>
      </c>
      <c r="AC38" s="72">
        <v>0</v>
      </c>
      <c r="AD38" s="72">
        <v>0</v>
      </c>
      <c r="AE38" s="72">
        <v>0</v>
      </c>
      <c r="AF38" s="72">
        <v>0</v>
      </c>
      <c r="AG38" s="72">
        <v>0.3</v>
      </c>
      <c r="AH38" s="72">
        <v>32.9</v>
      </c>
      <c r="AI38" s="72">
        <v>29</v>
      </c>
      <c r="AJ38" s="74"/>
      <c r="AK38" s="60">
        <v>0.3</v>
      </c>
      <c r="AL38" s="73">
        <v>0.3</v>
      </c>
      <c r="AM38" s="59"/>
      <c r="AN38" s="59"/>
      <c r="AO38" s="60">
        <v>0.3</v>
      </c>
      <c r="AP38" s="59"/>
      <c r="AQ38" s="60">
        <v>22.1</v>
      </c>
      <c r="AR38" s="60">
        <v>0</v>
      </c>
      <c r="AS38" s="60">
        <v>0</v>
      </c>
      <c r="AT38" s="60">
        <v>0</v>
      </c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37"/>
    </row>
    <row r="39" spans="1:66" ht="15" x14ac:dyDescent="0.25">
      <c r="A39" s="71" t="s">
        <v>55</v>
      </c>
      <c r="B39" s="71" t="s">
        <v>106</v>
      </c>
      <c r="C39" s="72">
        <v>0</v>
      </c>
      <c r="D39" s="72">
        <v>5.3999999999999999E-2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2.5</v>
      </c>
      <c r="P39" s="72">
        <v>0</v>
      </c>
      <c r="Q39" s="72">
        <v>0</v>
      </c>
      <c r="R39" s="72">
        <v>0</v>
      </c>
      <c r="S39" s="72">
        <v>0</v>
      </c>
      <c r="T39" s="72">
        <v>0</v>
      </c>
      <c r="U39" s="72">
        <v>0</v>
      </c>
      <c r="V39" s="72">
        <v>0</v>
      </c>
      <c r="W39" s="72">
        <v>0</v>
      </c>
      <c r="X39" s="72">
        <v>0</v>
      </c>
      <c r="Y39" s="72">
        <v>0</v>
      </c>
      <c r="Z39" s="72">
        <v>0</v>
      </c>
      <c r="AA39" s="72">
        <v>0</v>
      </c>
      <c r="AB39" s="72">
        <v>0</v>
      </c>
      <c r="AC39" s="72">
        <v>0</v>
      </c>
      <c r="AD39" s="72">
        <v>0</v>
      </c>
      <c r="AE39" s="72">
        <v>0</v>
      </c>
      <c r="AF39" s="72">
        <v>0</v>
      </c>
      <c r="AG39" s="72">
        <v>7.4999999999999997E-2</v>
      </c>
      <c r="AH39" s="72">
        <v>2.629</v>
      </c>
      <c r="AI39" s="72">
        <v>1.23</v>
      </c>
      <c r="AJ39" s="74"/>
      <c r="AK39" s="60">
        <v>7.4999999999999997E-2</v>
      </c>
      <c r="AL39" s="73">
        <v>7.4999999999999997E-2</v>
      </c>
      <c r="AM39" s="59"/>
      <c r="AN39" s="59"/>
      <c r="AO39" s="60">
        <v>7.4999999999999997E-2</v>
      </c>
      <c r="AP39" s="59"/>
      <c r="AQ39" s="60">
        <v>0</v>
      </c>
      <c r="AR39" s="60">
        <v>2.5</v>
      </c>
      <c r="AS39" s="60">
        <v>0</v>
      </c>
      <c r="AT39" s="60">
        <v>0</v>
      </c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37"/>
    </row>
    <row r="40" spans="1:66" ht="15" x14ac:dyDescent="0.25">
      <c r="A40" s="71" t="s">
        <v>73</v>
      </c>
      <c r="B40" s="71" t="s">
        <v>107</v>
      </c>
      <c r="C40" s="72">
        <v>0</v>
      </c>
      <c r="D40" s="72">
        <v>7.0000000000000007E-2</v>
      </c>
      <c r="E40" s="72">
        <v>0</v>
      </c>
      <c r="F40" s="72">
        <v>0</v>
      </c>
      <c r="G40" s="72">
        <v>0</v>
      </c>
      <c r="H40" s="72">
        <v>0</v>
      </c>
      <c r="I40" s="72">
        <v>0.06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2">
        <v>0</v>
      </c>
      <c r="R40" s="72">
        <v>0</v>
      </c>
      <c r="S40" s="72">
        <v>0</v>
      </c>
      <c r="T40" s="72">
        <v>0</v>
      </c>
      <c r="U40" s="72">
        <v>14.9</v>
      </c>
      <c r="V40" s="72">
        <v>0</v>
      </c>
      <c r="W40" s="72">
        <v>0</v>
      </c>
      <c r="X40" s="72">
        <v>0</v>
      </c>
      <c r="Y40" s="72">
        <v>0</v>
      </c>
      <c r="Z40" s="72">
        <v>0</v>
      </c>
      <c r="AA40" s="72">
        <v>0</v>
      </c>
      <c r="AB40" s="72">
        <v>0</v>
      </c>
      <c r="AC40" s="72">
        <v>0</v>
      </c>
      <c r="AD40" s="72">
        <v>0</v>
      </c>
      <c r="AE40" s="72">
        <v>0</v>
      </c>
      <c r="AF40" s="72">
        <v>0</v>
      </c>
      <c r="AG40" s="72">
        <v>0.1</v>
      </c>
      <c r="AH40" s="72">
        <v>15.13</v>
      </c>
      <c r="AI40" s="72">
        <v>12.316000000000001</v>
      </c>
      <c r="AJ40" s="74"/>
      <c r="AK40" s="60">
        <v>0.1</v>
      </c>
      <c r="AL40" s="73">
        <v>0.1</v>
      </c>
      <c r="AM40" s="59"/>
      <c r="AN40" s="59"/>
      <c r="AO40" s="60">
        <v>0.1</v>
      </c>
      <c r="AP40" s="59"/>
      <c r="AQ40" s="60">
        <v>0.06</v>
      </c>
      <c r="AR40" s="60">
        <v>0</v>
      </c>
      <c r="AS40" s="60">
        <v>14.9</v>
      </c>
      <c r="AT40" s="60">
        <v>0</v>
      </c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37"/>
    </row>
    <row r="41" spans="1:66" ht="15" x14ac:dyDescent="0.25">
      <c r="A41" s="71" t="s">
        <v>603</v>
      </c>
      <c r="B41" s="71" t="s">
        <v>108</v>
      </c>
      <c r="C41" s="72">
        <v>0</v>
      </c>
      <c r="D41" s="72">
        <v>0</v>
      </c>
      <c r="E41" s="72">
        <v>0</v>
      </c>
      <c r="F41" s="72">
        <v>3.8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2.4</v>
      </c>
      <c r="Q41" s="72">
        <v>0</v>
      </c>
      <c r="R41" s="72">
        <v>0</v>
      </c>
      <c r="S41" s="72">
        <v>0</v>
      </c>
      <c r="T41" s="72">
        <v>0</v>
      </c>
      <c r="U41" s="72">
        <v>0</v>
      </c>
      <c r="V41" s="72">
        <v>0</v>
      </c>
      <c r="W41" s="72">
        <v>0</v>
      </c>
      <c r="X41" s="72">
        <v>0</v>
      </c>
      <c r="Y41" s="72">
        <v>12.6</v>
      </c>
      <c r="Z41" s="72">
        <v>0</v>
      </c>
      <c r="AA41" s="72">
        <v>0</v>
      </c>
      <c r="AB41" s="72">
        <v>0</v>
      </c>
      <c r="AC41" s="72">
        <v>0</v>
      </c>
      <c r="AD41" s="72">
        <v>26</v>
      </c>
      <c r="AE41" s="72">
        <v>0</v>
      </c>
      <c r="AF41" s="72">
        <v>0</v>
      </c>
      <c r="AG41" s="72">
        <v>0.2</v>
      </c>
      <c r="AH41" s="72">
        <v>45</v>
      </c>
      <c r="AI41" s="72">
        <v>43.8</v>
      </c>
      <c r="AJ41" s="74"/>
      <c r="AK41" s="60">
        <v>0.2</v>
      </c>
      <c r="AL41" s="73">
        <v>0.2</v>
      </c>
      <c r="AM41" s="59"/>
      <c r="AN41" s="59"/>
      <c r="AO41" s="60">
        <v>0.2</v>
      </c>
      <c r="AP41" s="59"/>
      <c r="AQ41" s="60">
        <v>3.8</v>
      </c>
      <c r="AR41" s="60">
        <v>15</v>
      </c>
      <c r="AS41" s="60">
        <v>0</v>
      </c>
      <c r="AT41" s="60">
        <v>0</v>
      </c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37"/>
    </row>
    <row r="42" spans="1:66" ht="15" x14ac:dyDescent="0.25">
      <c r="A42" s="71" t="s">
        <v>109</v>
      </c>
      <c r="B42" s="71" t="s">
        <v>110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2">
        <v>0</v>
      </c>
      <c r="R42" s="72">
        <v>0</v>
      </c>
      <c r="S42" s="72">
        <v>0</v>
      </c>
      <c r="T42" s="72">
        <v>0</v>
      </c>
      <c r="U42" s="72">
        <v>0</v>
      </c>
      <c r="V42" s="72">
        <v>0</v>
      </c>
      <c r="W42" s="72">
        <v>0</v>
      </c>
      <c r="X42" s="72">
        <v>0</v>
      </c>
      <c r="Y42" s="72">
        <v>0</v>
      </c>
      <c r="Z42" s="72">
        <v>0</v>
      </c>
      <c r="AA42" s="72">
        <v>0</v>
      </c>
      <c r="AB42" s="72">
        <v>0</v>
      </c>
      <c r="AC42" s="72">
        <v>0</v>
      </c>
      <c r="AD42" s="72">
        <v>0</v>
      </c>
      <c r="AE42" s="72">
        <v>0</v>
      </c>
      <c r="AF42" s="72">
        <v>0</v>
      </c>
      <c r="AG42" s="72" t="s">
        <v>633</v>
      </c>
      <c r="AH42" s="72">
        <v>0.255</v>
      </c>
      <c r="AI42" s="72">
        <v>17</v>
      </c>
      <c r="AJ42" s="74"/>
      <c r="AK42" s="60">
        <v>0</v>
      </c>
      <c r="AL42" s="73">
        <v>0.255</v>
      </c>
      <c r="AM42" s="59"/>
      <c r="AN42" s="59"/>
      <c r="AO42" s="60">
        <v>0.255</v>
      </c>
      <c r="AP42" s="59"/>
      <c r="AQ42" s="60">
        <v>0</v>
      </c>
      <c r="AR42" s="60">
        <v>0</v>
      </c>
      <c r="AS42" s="60">
        <v>0</v>
      </c>
      <c r="AT42" s="60">
        <v>0</v>
      </c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37"/>
    </row>
    <row r="43" spans="1:66" ht="15" x14ac:dyDescent="0.25">
      <c r="A43" s="71" t="s">
        <v>111</v>
      </c>
      <c r="B43" s="71" t="s">
        <v>112</v>
      </c>
      <c r="C43" s="175">
        <v>0</v>
      </c>
      <c r="D43" s="175">
        <v>1.8</v>
      </c>
      <c r="E43" s="175">
        <v>0</v>
      </c>
      <c r="F43" s="175">
        <v>0</v>
      </c>
      <c r="G43" s="175">
        <v>0</v>
      </c>
      <c r="H43" s="175">
        <v>0</v>
      </c>
      <c r="I43" s="175">
        <v>0</v>
      </c>
      <c r="J43" s="175">
        <v>0</v>
      </c>
      <c r="K43" s="175">
        <v>0</v>
      </c>
      <c r="L43" s="175">
        <v>0</v>
      </c>
      <c r="M43" s="175">
        <v>15</v>
      </c>
      <c r="N43" s="175">
        <v>0</v>
      </c>
      <c r="O43" s="175">
        <v>4</v>
      </c>
      <c r="P43" s="175">
        <v>15</v>
      </c>
      <c r="Q43" s="175">
        <v>0</v>
      </c>
      <c r="R43" s="175">
        <v>0</v>
      </c>
      <c r="S43" s="175">
        <v>0</v>
      </c>
      <c r="T43" s="175">
        <v>0</v>
      </c>
      <c r="U43" s="175">
        <v>0.5</v>
      </c>
      <c r="V43" s="175">
        <v>0</v>
      </c>
      <c r="W43" s="175">
        <v>0</v>
      </c>
      <c r="X43" s="175">
        <v>0</v>
      </c>
      <c r="Y43" s="175">
        <v>0</v>
      </c>
      <c r="Z43" s="175">
        <v>0</v>
      </c>
      <c r="AA43" s="175">
        <v>0</v>
      </c>
      <c r="AB43" s="175">
        <v>0</v>
      </c>
      <c r="AC43" s="175">
        <v>0</v>
      </c>
      <c r="AD43" s="175">
        <v>0</v>
      </c>
      <c r="AE43" s="175">
        <v>0</v>
      </c>
      <c r="AF43" s="175">
        <v>0</v>
      </c>
      <c r="AG43" s="175">
        <v>0</v>
      </c>
      <c r="AH43" s="175">
        <v>36.7455</v>
      </c>
      <c r="AI43" s="175">
        <v>29.7</v>
      </c>
      <c r="AJ43" s="74"/>
      <c r="AK43" s="60">
        <v>0</v>
      </c>
      <c r="AL43" s="73">
        <v>0.44549999999999995</v>
      </c>
      <c r="AM43" s="59"/>
      <c r="AN43" s="59"/>
      <c r="AO43" s="60">
        <v>0.44549999999999995</v>
      </c>
      <c r="AP43" s="59"/>
      <c r="AQ43" s="60">
        <v>0</v>
      </c>
      <c r="AR43" s="60">
        <v>34</v>
      </c>
      <c r="AS43" s="60">
        <v>0.5</v>
      </c>
      <c r="AT43" s="60">
        <v>0</v>
      </c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37"/>
    </row>
    <row r="44" spans="1:66" ht="15" x14ac:dyDescent="0.25">
      <c r="A44" s="71" t="s">
        <v>89</v>
      </c>
      <c r="B44" s="71" t="s">
        <v>113</v>
      </c>
      <c r="C44" s="72">
        <v>0</v>
      </c>
      <c r="D44" s="72">
        <v>0.125</v>
      </c>
      <c r="E44" s="72">
        <v>0</v>
      </c>
      <c r="F44" s="72">
        <v>0</v>
      </c>
      <c r="G44" s="72">
        <v>0</v>
      </c>
      <c r="H44" s="72">
        <v>0</v>
      </c>
      <c r="I44" s="72">
        <v>0</v>
      </c>
      <c r="J44" s="72">
        <v>0</v>
      </c>
      <c r="K44" s="72">
        <v>0</v>
      </c>
      <c r="L44" s="72">
        <v>0</v>
      </c>
      <c r="M44" s="72">
        <v>0</v>
      </c>
      <c r="N44" s="72">
        <v>0</v>
      </c>
      <c r="O44" s="72">
        <v>0</v>
      </c>
      <c r="P44" s="72">
        <v>0</v>
      </c>
      <c r="Q44" s="72">
        <v>0</v>
      </c>
      <c r="R44" s="72">
        <v>0</v>
      </c>
      <c r="S44" s="72">
        <v>0</v>
      </c>
      <c r="T44" s="72">
        <v>0</v>
      </c>
      <c r="U44" s="72">
        <v>10.07</v>
      </c>
      <c r="V44" s="72">
        <v>0</v>
      </c>
      <c r="W44" s="72">
        <v>0</v>
      </c>
      <c r="X44" s="72">
        <v>0</v>
      </c>
      <c r="Y44" s="72">
        <v>0</v>
      </c>
      <c r="Z44" s="72">
        <v>0</v>
      </c>
      <c r="AA44" s="72">
        <v>0</v>
      </c>
      <c r="AB44" s="72">
        <v>0</v>
      </c>
      <c r="AC44" s="72">
        <v>0</v>
      </c>
      <c r="AD44" s="72">
        <v>0</v>
      </c>
      <c r="AE44" s="72">
        <v>0</v>
      </c>
      <c r="AF44" s="72">
        <v>0</v>
      </c>
      <c r="AG44" s="72">
        <v>9.4E-2</v>
      </c>
      <c r="AH44" s="72">
        <v>10.289</v>
      </c>
      <c r="AI44" s="72">
        <v>7.9459999999999997</v>
      </c>
      <c r="AJ44" s="74"/>
      <c r="AK44" s="60">
        <v>9.4E-2</v>
      </c>
      <c r="AL44" s="73">
        <v>9.4E-2</v>
      </c>
      <c r="AM44" s="59"/>
      <c r="AN44" s="59"/>
      <c r="AO44" s="60">
        <v>9.4E-2</v>
      </c>
      <c r="AP44" s="59"/>
      <c r="AQ44" s="60">
        <v>0</v>
      </c>
      <c r="AR44" s="60">
        <v>0</v>
      </c>
      <c r="AS44" s="60">
        <v>10.07</v>
      </c>
      <c r="AT44" s="60">
        <v>0</v>
      </c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37"/>
    </row>
    <row r="45" spans="1:66" ht="15" x14ac:dyDescent="0.25">
      <c r="A45" s="71" t="s">
        <v>89</v>
      </c>
      <c r="B45" s="71" t="s">
        <v>114</v>
      </c>
      <c r="C45" s="72">
        <v>0</v>
      </c>
      <c r="D45" s="72">
        <v>0.999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12.396000000000001</v>
      </c>
      <c r="N45" s="72">
        <v>0</v>
      </c>
      <c r="O45" s="72">
        <v>5.3129999999999997</v>
      </c>
      <c r="P45" s="72">
        <v>0</v>
      </c>
      <c r="Q45" s="72">
        <v>0</v>
      </c>
      <c r="R45" s="72">
        <v>0</v>
      </c>
      <c r="S45" s="72">
        <v>0</v>
      </c>
      <c r="T45" s="72">
        <v>0</v>
      </c>
      <c r="U45" s="72">
        <v>0</v>
      </c>
      <c r="V45" s="72">
        <v>0</v>
      </c>
      <c r="W45" s="72">
        <v>0</v>
      </c>
      <c r="X45" s="72">
        <v>0</v>
      </c>
      <c r="Y45" s="72">
        <v>0</v>
      </c>
      <c r="Z45" s="72">
        <v>0</v>
      </c>
      <c r="AA45" s="72">
        <v>0</v>
      </c>
      <c r="AB45" s="72">
        <v>0</v>
      </c>
      <c r="AC45" s="72">
        <v>0.55700000000000005</v>
      </c>
      <c r="AD45" s="72">
        <v>0</v>
      </c>
      <c r="AE45" s="72">
        <v>0</v>
      </c>
      <c r="AF45" s="72">
        <v>0</v>
      </c>
      <c r="AG45" s="72">
        <v>0.372</v>
      </c>
      <c r="AH45" s="72">
        <v>19.637</v>
      </c>
      <c r="AI45" s="72">
        <v>14.651</v>
      </c>
      <c r="AJ45" s="74"/>
      <c r="AK45" s="60">
        <v>0.372</v>
      </c>
      <c r="AL45" s="73">
        <v>0.372</v>
      </c>
      <c r="AM45" s="59"/>
      <c r="AN45" s="59"/>
      <c r="AO45" s="60">
        <v>0.92900000000000005</v>
      </c>
      <c r="AP45" s="59"/>
      <c r="AQ45" s="60">
        <v>0</v>
      </c>
      <c r="AR45" s="60">
        <v>17.709</v>
      </c>
      <c r="AS45" s="60">
        <v>0</v>
      </c>
      <c r="AT45" s="60">
        <v>0</v>
      </c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37"/>
    </row>
    <row r="46" spans="1:66" ht="15" x14ac:dyDescent="0.25">
      <c r="A46" s="71" t="s">
        <v>89</v>
      </c>
      <c r="B46" s="71" t="s">
        <v>115</v>
      </c>
      <c r="C46" s="72">
        <v>0</v>
      </c>
      <c r="D46" s="72">
        <v>0.253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2">
        <v>0</v>
      </c>
      <c r="R46" s="72">
        <v>0</v>
      </c>
      <c r="S46" s="72">
        <v>0</v>
      </c>
      <c r="T46" s="72">
        <v>0</v>
      </c>
      <c r="U46" s="72">
        <v>11.45</v>
      </c>
      <c r="V46" s="72">
        <v>0</v>
      </c>
      <c r="W46" s="72">
        <v>0</v>
      </c>
      <c r="X46" s="72">
        <v>0</v>
      </c>
      <c r="Y46" s="72">
        <v>0</v>
      </c>
      <c r="Z46" s="72">
        <v>0</v>
      </c>
      <c r="AA46" s="72">
        <v>0</v>
      </c>
      <c r="AB46" s="72">
        <v>0</v>
      </c>
      <c r="AC46" s="72">
        <v>0</v>
      </c>
      <c r="AD46" s="72">
        <v>0</v>
      </c>
      <c r="AE46" s="72">
        <v>0</v>
      </c>
      <c r="AF46" s="72">
        <v>0</v>
      </c>
      <c r="AG46" s="72">
        <v>8.5999999999999993E-2</v>
      </c>
      <c r="AH46" s="72">
        <v>11.789</v>
      </c>
      <c r="AI46" s="72">
        <v>9.2010000000000005</v>
      </c>
      <c r="AJ46" s="74"/>
      <c r="AK46" s="60">
        <v>8.5999999999999993E-2</v>
      </c>
      <c r="AL46" s="73">
        <v>8.5999999999999993E-2</v>
      </c>
      <c r="AM46" s="59"/>
      <c r="AN46" s="59"/>
      <c r="AO46" s="60">
        <v>8.5999999999999993E-2</v>
      </c>
      <c r="AP46" s="59"/>
      <c r="AQ46" s="60">
        <v>0</v>
      </c>
      <c r="AR46" s="60">
        <v>0</v>
      </c>
      <c r="AS46" s="60">
        <v>11.45</v>
      </c>
      <c r="AT46" s="60">
        <v>0</v>
      </c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37"/>
    </row>
    <row r="47" spans="1:66" ht="15" x14ac:dyDescent="0.25">
      <c r="A47" s="71" t="s">
        <v>92</v>
      </c>
      <c r="B47" s="71" t="s">
        <v>116</v>
      </c>
      <c r="C47" s="72">
        <v>0</v>
      </c>
      <c r="D47" s="72">
        <v>1.2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26.9</v>
      </c>
      <c r="Q47" s="72">
        <v>0</v>
      </c>
      <c r="R47" s="72">
        <v>0</v>
      </c>
      <c r="S47" s="72">
        <v>0</v>
      </c>
      <c r="T47" s="72">
        <v>0</v>
      </c>
      <c r="U47" s="72">
        <v>0</v>
      </c>
      <c r="V47" s="72">
        <v>4.2</v>
      </c>
      <c r="W47" s="72">
        <v>0</v>
      </c>
      <c r="X47" s="72">
        <v>0</v>
      </c>
      <c r="Y47" s="72">
        <v>0</v>
      </c>
      <c r="Z47" s="72">
        <v>0</v>
      </c>
      <c r="AA47" s="72">
        <v>0</v>
      </c>
      <c r="AB47" s="72">
        <v>0</v>
      </c>
      <c r="AC47" s="72">
        <v>0</v>
      </c>
      <c r="AD47" s="72">
        <v>7</v>
      </c>
      <c r="AE47" s="72">
        <v>0</v>
      </c>
      <c r="AF47" s="72">
        <v>0</v>
      </c>
      <c r="AG47" s="72">
        <v>0.7</v>
      </c>
      <c r="AH47" s="72">
        <v>40</v>
      </c>
      <c r="AI47" s="72">
        <v>31</v>
      </c>
      <c r="AJ47" s="74"/>
      <c r="AK47" s="60">
        <v>0.7</v>
      </c>
      <c r="AL47" s="73">
        <v>0.7</v>
      </c>
      <c r="AM47" s="59"/>
      <c r="AN47" s="59"/>
      <c r="AO47" s="60">
        <v>0.7</v>
      </c>
      <c r="AP47" s="59"/>
      <c r="AQ47" s="60">
        <v>0</v>
      </c>
      <c r="AR47" s="60">
        <v>26.9</v>
      </c>
      <c r="AS47" s="60">
        <v>4.2</v>
      </c>
      <c r="AT47" s="60">
        <v>0</v>
      </c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37"/>
    </row>
    <row r="48" spans="1:66" ht="15" x14ac:dyDescent="0.25">
      <c r="A48" s="71" t="s">
        <v>771</v>
      </c>
      <c r="B48" s="71" t="s">
        <v>597</v>
      </c>
      <c r="C48" s="72">
        <v>0</v>
      </c>
      <c r="D48" s="72">
        <v>9.5000000000000001E-2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2">
        <v>0</v>
      </c>
      <c r="R48" s="72">
        <v>0</v>
      </c>
      <c r="S48" s="72">
        <v>0</v>
      </c>
      <c r="T48" s="72">
        <v>0</v>
      </c>
      <c r="U48" s="72">
        <v>3.7469999999999999</v>
      </c>
      <c r="V48" s="72">
        <v>0</v>
      </c>
      <c r="W48" s="72">
        <v>0</v>
      </c>
      <c r="X48" s="72">
        <v>0</v>
      </c>
      <c r="Y48" s="72">
        <v>0</v>
      </c>
      <c r="Z48" s="72">
        <v>0</v>
      </c>
      <c r="AA48" s="72">
        <v>0</v>
      </c>
      <c r="AB48" s="72">
        <v>0</v>
      </c>
      <c r="AC48" s="72">
        <v>0</v>
      </c>
      <c r="AD48" s="72">
        <v>0</v>
      </c>
      <c r="AE48" s="72">
        <v>0</v>
      </c>
      <c r="AF48" s="72">
        <v>0</v>
      </c>
      <c r="AG48" s="72">
        <v>4.8000000000000001E-2</v>
      </c>
      <c r="AH48" s="72">
        <v>3.89</v>
      </c>
      <c r="AI48" s="72">
        <v>3.2185999999999999</v>
      </c>
      <c r="AJ48" s="74"/>
      <c r="AK48" s="60">
        <v>4.8000000000000001E-2</v>
      </c>
      <c r="AL48" s="73">
        <v>4.8000000000000001E-2</v>
      </c>
      <c r="AM48" s="59"/>
      <c r="AN48" s="59"/>
      <c r="AO48" s="60">
        <v>4.8000000000000001E-2</v>
      </c>
      <c r="AP48" s="59"/>
      <c r="AQ48" s="60">
        <v>0</v>
      </c>
      <c r="AR48" s="60">
        <v>0</v>
      </c>
      <c r="AS48" s="60">
        <v>3.7469999999999999</v>
      </c>
      <c r="AT48" s="60">
        <v>0</v>
      </c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37"/>
    </row>
    <row r="49" spans="1:66" ht="15" x14ac:dyDescent="0.25">
      <c r="A49" s="71" t="s">
        <v>92</v>
      </c>
      <c r="B49" s="71" t="s">
        <v>117</v>
      </c>
      <c r="C49" s="72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2">
        <v>0</v>
      </c>
      <c r="R49" s="72">
        <v>0</v>
      </c>
      <c r="S49" s="72">
        <v>0</v>
      </c>
      <c r="T49" s="72">
        <v>8.8000000000000007</v>
      </c>
      <c r="U49" s="72">
        <v>0</v>
      </c>
      <c r="V49" s="72">
        <v>0</v>
      </c>
      <c r="W49" s="72">
        <v>0</v>
      </c>
      <c r="X49" s="72">
        <v>0</v>
      </c>
      <c r="Y49" s="72">
        <v>0</v>
      </c>
      <c r="Z49" s="72">
        <v>0</v>
      </c>
      <c r="AA49" s="72">
        <v>0</v>
      </c>
      <c r="AB49" s="72">
        <v>0</v>
      </c>
      <c r="AC49" s="72">
        <v>0</v>
      </c>
      <c r="AD49" s="72">
        <v>0</v>
      </c>
      <c r="AE49" s="72">
        <v>0</v>
      </c>
      <c r="AF49" s="72">
        <v>0</v>
      </c>
      <c r="AG49" s="72">
        <v>0.2</v>
      </c>
      <c r="AH49" s="72">
        <v>9</v>
      </c>
      <c r="AI49" s="72">
        <v>0</v>
      </c>
      <c r="AJ49" s="74"/>
      <c r="AK49" s="60">
        <v>0.2</v>
      </c>
      <c r="AL49" s="73">
        <v>0.2</v>
      </c>
      <c r="AM49" s="59"/>
      <c r="AN49" s="59"/>
      <c r="AO49" s="60">
        <v>0.2</v>
      </c>
      <c r="AP49" s="59"/>
      <c r="AQ49" s="60">
        <v>0</v>
      </c>
      <c r="AR49" s="60">
        <v>0</v>
      </c>
      <c r="AS49" s="60">
        <v>0</v>
      </c>
      <c r="AT49" s="60">
        <v>0</v>
      </c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37"/>
    </row>
    <row r="50" spans="1:66" ht="15" x14ac:dyDescent="0.25">
      <c r="A50" s="71" t="s">
        <v>92</v>
      </c>
      <c r="B50" s="71" t="s">
        <v>118</v>
      </c>
      <c r="C50" s="72">
        <v>0</v>
      </c>
      <c r="D50" s="72">
        <v>0.6</v>
      </c>
      <c r="E50" s="72">
        <v>0</v>
      </c>
      <c r="F50" s="72">
        <v>0</v>
      </c>
      <c r="G50" s="72">
        <v>0</v>
      </c>
      <c r="H50" s="72">
        <v>0</v>
      </c>
      <c r="I50" s="72">
        <v>0</v>
      </c>
      <c r="J50" s="72">
        <v>0</v>
      </c>
      <c r="K50" s="72">
        <v>0</v>
      </c>
      <c r="L50" s="72">
        <v>3.7</v>
      </c>
      <c r="M50" s="72">
        <v>0</v>
      </c>
      <c r="N50" s="72">
        <v>0</v>
      </c>
      <c r="O50" s="72">
        <v>0</v>
      </c>
      <c r="P50" s="72">
        <v>14.2</v>
      </c>
      <c r="Q50" s="72">
        <v>0</v>
      </c>
      <c r="R50" s="72">
        <v>0</v>
      </c>
      <c r="S50" s="72">
        <v>0</v>
      </c>
      <c r="T50" s="72">
        <v>0</v>
      </c>
      <c r="U50" s="72">
        <v>0</v>
      </c>
      <c r="V50" s="72">
        <v>0</v>
      </c>
      <c r="W50" s="72">
        <v>0</v>
      </c>
      <c r="X50" s="72">
        <v>0</v>
      </c>
      <c r="Y50" s="72">
        <v>0</v>
      </c>
      <c r="Z50" s="72">
        <v>0</v>
      </c>
      <c r="AA50" s="72">
        <v>0</v>
      </c>
      <c r="AB50" s="72">
        <v>0</v>
      </c>
      <c r="AC50" s="72">
        <v>0</v>
      </c>
      <c r="AD50" s="72">
        <v>0</v>
      </c>
      <c r="AE50" s="72">
        <v>0</v>
      </c>
      <c r="AF50" s="72">
        <v>0</v>
      </c>
      <c r="AG50" s="72">
        <v>0</v>
      </c>
      <c r="AH50" s="72">
        <v>18.5</v>
      </c>
      <c r="AI50" s="72">
        <v>0</v>
      </c>
      <c r="AJ50" s="74"/>
      <c r="AK50" s="60">
        <v>0</v>
      </c>
      <c r="AL50" s="73">
        <v>0</v>
      </c>
      <c r="AM50" s="59"/>
      <c r="AN50" s="59"/>
      <c r="AO50" s="60">
        <v>0</v>
      </c>
      <c r="AP50" s="59"/>
      <c r="AQ50" s="60">
        <v>0</v>
      </c>
      <c r="AR50" s="60">
        <v>14.2</v>
      </c>
      <c r="AS50" s="60">
        <v>0</v>
      </c>
      <c r="AT50" s="60">
        <v>0</v>
      </c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37"/>
    </row>
    <row r="51" spans="1:66" ht="15" x14ac:dyDescent="0.25">
      <c r="A51" s="71" t="s">
        <v>119</v>
      </c>
      <c r="B51" s="71" t="s">
        <v>120</v>
      </c>
      <c r="C51" s="72">
        <v>0</v>
      </c>
      <c r="D51" s="72">
        <v>3.2</v>
      </c>
      <c r="E51" s="72">
        <v>0</v>
      </c>
      <c r="F51" s="72">
        <v>0</v>
      </c>
      <c r="G51" s="72">
        <v>0</v>
      </c>
      <c r="H51" s="72">
        <v>0</v>
      </c>
      <c r="I51" s="72">
        <v>0</v>
      </c>
      <c r="J51" s="72">
        <v>0</v>
      </c>
      <c r="K51" s="72">
        <v>0</v>
      </c>
      <c r="L51" s="72">
        <v>0</v>
      </c>
      <c r="M51" s="72">
        <v>0</v>
      </c>
      <c r="N51" s="72">
        <v>0</v>
      </c>
      <c r="O51" s="72">
        <v>0</v>
      </c>
      <c r="P51" s="72">
        <v>0</v>
      </c>
      <c r="Q51" s="72">
        <v>0</v>
      </c>
      <c r="R51" s="72">
        <v>0</v>
      </c>
      <c r="S51" s="72">
        <v>0</v>
      </c>
      <c r="T51" s="72">
        <v>0</v>
      </c>
      <c r="U51" s="72">
        <v>5.6</v>
      </c>
      <c r="V51" s="72">
        <v>34.299999999999997</v>
      </c>
      <c r="W51" s="72">
        <v>0</v>
      </c>
      <c r="X51" s="72">
        <v>0</v>
      </c>
      <c r="Y51" s="72">
        <v>0</v>
      </c>
      <c r="Z51" s="72">
        <v>0</v>
      </c>
      <c r="AA51" s="72">
        <v>0</v>
      </c>
      <c r="AB51" s="72">
        <v>0</v>
      </c>
      <c r="AC51" s="72">
        <v>0.1</v>
      </c>
      <c r="AD51" s="72">
        <v>0</v>
      </c>
      <c r="AE51" s="72">
        <v>0</v>
      </c>
      <c r="AF51" s="72">
        <v>0</v>
      </c>
      <c r="AG51" s="72">
        <v>0.5</v>
      </c>
      <c r="AH51" s="72">
        <v>43.7</v>
      </c>
      <c r="AI51" s="72">
        <v>34.9</v>
      </c>
      <c r="AJ51" s="74"/>
      <c r="AK51" s="60">
        <v>0.5</v>
      </c>
      <c r="AL51" s="73">
        <v>0.5</v>
      </c>
      <c r="AM51" s="59"/>
      <c r="AN51" s="59"/>
      <c r="AO51" s="60">
        <v>0.6</v>
      </c>
      <c r="AP51" s="59"/>
      <c r="AQ51" s="60">
        <v>0</v>
      </c>
      <c r="AR51" s="60">
        <v>0</v>
      </c>
      <c r="AS51" s="60">
        <v>39.9</v>
      </c>
      <c r="AT51" s="60">
        <v>0</v>
      </c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37"/>
    </row>
    <row r="52" spans="1:66" ht="15" x14ac:dyDescent="0.25">
      <c r="A52" s="71" t="s">
        <v>771</v>
      </c>
      <c r="B52" s="71" t="s">
        <v>121</v>
      </c>
      <c r="C52" s="72">
        <v>0</v>
      </c>
      <c r="D52" s="72">
        <v>1.552</v>
      </c>
      <c r="E52" s="72">
        <v>0</v>
      </c>
      <c r="F52" s="72">
        <v>0</v>
      </c>
      <c r="G52" s="72">
        <v>0</v>
      </c>
      <c r="H52" s="72">
        <v>0</v>
      </c>
      <c r="I52" s="72">
        <v>0</v>
      </c>
      <c r="J52" s="72">
        <v>0</v>
      </c>
      <c r="K52" s="72">
        <v>0</v>
      </c>
      <c r="L52" s="72">
        <v>0</v>
      </c>
      <c r="M52" s="72">
        <v>0</v>
      </c>
      <c r="N52" s="72">
        <v>0</v>
      </c>
      <c r="O52" s="72">
        <v>0</v>
      </c>
      <c r="P52" s="72">
        <v>13.885</v>
      </c>
      <c r="Q52" s="72">
        <v>0</v>
      </c>
      <c r="R52" s="72">
        <v>0</v>
      </c>
      <c r="S52" s="72">
        <v>0</v>
      </c>
      <c r="T52" s="72">
        <v>0</v>
      </c>
      <c r="U52" s="72">
        <v>0</v>
      </c>
      <c r="V52" s="72">
        <v>0</v>
      </c>
      <c r="W52" s="72">
        <v>0</v>
      </c>
      <c r="X52" s="72">
        <v>0</v>
      </c>
      <c r="Y52" s="72">
        <v>0</v>
      </c>
      <c r="Z52" s="72">
        <v>0</v>
      </c>
      <c r="AA52" s="72">
        <v>0</v>
      </c>
      <c r="AB52" s="72">
        <v>0</v>
      </c>
      <c r="AC52" s="72">
        <v>0</v>
      </c>
      <c r="AD52" s="72">
        <v>0</v>
      </c>
      <c r="AE52" s="72">
        <v>0</v>
      </c>
      <c r="AF52" s="72">
        <v>0</v>
      </c>
      <c r="AG52" s="72">
        <v>0</v>
      </c>
      <c r="AH52" s="72">
        <v>15.644195</v>
      </c>
      <c r="AI52" s="72">
        <v>13.812999999999999</v>
      </c>
      <c r="AJ52" s="74"/>
      <c r="AK52" s="60">
        <v>0</v>
      </c>
      <c r="AL52" s="73">
        <v>0.20719499999999996</v>
      </c>
      <c r="AM52" s="59"/>
      <c r="AN52" s="59"/>
      <c r="AO52" s="60">
        <v>0.20719499999999996</v>
      </c>
      <c r="AP52" s="59"/>
      <c r="AQ52" s="60">
        <v>0</v>
      </c>
      <c r="AR52" s="60">
        <v>13.885</v>
      </c>
      <c r="AS52" s="60">
        <v>0</v>
      </c>
      <c r="AT52" s="60">
        <v>0</v>
      </c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37"/>
    </row>
    <row r="53" spans="1:66" ht="15" x14ac:dyDescent="0.25">
      <c r="A53" s="71" t="s">
        <v>92</v>
      </c>
      <c r="B53" s="71" t="s">
        <v>122</v>
      </c>
      <c r="C53" s="72">
        <v>0</v>
      </c>
      <c r="D53" s="72">
        <v>1.6</v>
      </c>
      <c r="E53" s="72">
        <v>0</v>
      </c>
      <c r="F53" s="72">
        <v>0</v>
      </c>
      <c r="G53" s="72">
        <v>0</v>
      </c>
      <c r="H53" s="72">
        <v>0</v>
      </c>
      <c r="I53" s="72">
        <v>0</v>
      </c>
      <c r="J53" s="72">
        <v>0</v>
      </c>
      <c r="K53" s="72">
        <v>0</v>
      </c>
      <c r="L53" s="72">
        <v>0</v>
      </c>
      <c r="M53" s="72">
        <v>0.3</v>
      </c>
      <c r="N53" s="72">
        <v>16.8</v>
      </c>
      <c r="O53" s="72">
        <v>0</v>
      </c>
      <c r="P53" s="72">
        <v>5.3</v>
      </c>
      <c r="Q53" s="72">
        <v>0</v>
      </c>
      <c r="R53" s="72">
        <v>0</v>
      </c>
      <c r="S53" s="72">
        <v>0</v>
      </c>
      <c r="T53" s="72">
        <v>0</v>
      </c>
      <c r="U53" s="72">
        <v>0</v>
      </c>
      <c r="V53" s="72">
        <v>0</v>
      </c>
      <c r="W53" s="72">
        <v>0</v>
      </c>
      <c r="X53" s="72">
        <v>0</v>
      </c>
      <c r="Y53" s="72">
        <v>0</v>
      </c>
      <c r="Z53" s="72">
        <v>0</v>
      </c>
      <c r="AA53" s="72">
        <v>0</v>
      </c>
      <c r="AB53" s="72">
        <v>0</v>
      </c>
      <c r="AC53" s="72">
        <v>0</v>
      </c>
      <c r="AD53" s="72">
        <v>0</v>
      </c>
      <c r="AE53" s="72">
        <v>0</v>
      </c>
      <c r="AF53" s="72">
        <v>0</v>
      </c>
      <c r="AG53" s="72">
        <v>0.1</v>
      </c>
      <c r="AH53" s="72">
        <v>24.1</v>
      </c>
      <c r="AI53" s="72">
        <v>17</v>
      </c>
      <c r="AJ53" s="74"/>
      <c r="AK53" s="60">
        <v>0.1</v>
      </c>
      <c r="AL53" s="73">
        <v>0.1</v>
      </c>
      <c r="AM53" s="59"/>
      <c r="AN53" s="59"/>
      <c r="AO53" s="60">
        <v>0.1</v>
      </c>
      <c r="AP53" s="59"/>
      <c r="AQ53" s="60">
        <v>0</v>
      </c>
      <c r="AR53" s="60">
        <v>22.4</v>
      </c>
      <c r="AS53" s="60">
        <v>0</v>
      </c>
      <c r="AT53" s="60">
        <v>0</v>
      </c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37"/>
    </row>
    <row r="54" spans="1:66" ht="15" x14ac:dyDescent="0.25">
      <c r="A54" s="71" t="s">
        <v>67</v>
      </c>
      <c r="B54" s="71" t="s">
        <v>123</v>
      </c>
      <c r="C54" s="72">
        <v>0</v>
      </c>
      <c r="D54" s="72">
        <v>1.0149999999999999</v>
      </c>
      <c r="E54" s="72">
        <v>0</v>
      </c>
      <c r="F54" s="72">
        <v>0</v>
      </c>
      <c r="G54" s="72">
        <v>0</v>
      </c>
      <c r="H54" s="72">
        <v>0</v>
      </c>
      <c r="I54" s="72">
        <v>0</v>
      </c>
      <c r="J54" s="72">
        <v>59.283000000000001</v>
      </c>
      <c r="K54" s="72">
        <v>0</v>
      </c>
      <c r="L54" s="72">
        <v>0</v>
      </c>
      <c r="M54" s="72">
        <v>0</v>
      </c>
      <c r="N54" s="72">
        <v>0</v>
      </c>
      <c r="O54" s="72">
        <v>0</v>
      </c>
      <c r="P54" s="72">
        <v>0</v>
      </c>
      <c r="Q54" s="72">
        <v>0</v>
      </c>
      <c r="R54" s="72">
        <v>0</v>
      </c>
      <c r="S54" s="72">
        <v>42.085999999999999</v>
      </c>
      <c r="T54" s="72">
        <v>38.369999999999997</v>
      </c>
      <c r="U54" s="72">
        <v>412.98</v>
      </c>
      <c r="V54" s="72">
        <v>0</v>
      </c>
      <c r="W54" s="72">
        <v>0</v>
      </c>
      <c r="X54" s="72">
        <v>4.2110000000000003</v>
      </c>
      <c r="Y54" s="72">
        <v>0</v>
      </c>
      <c r="Z54" s="72">
        <v>0</v>
      </c>
      <c r="AA54" s="72">
        <v>0</v>
      </c>
      <c r="AB54" s="72">
        <v>0</v>
      </c>
      <c r="AC54" s="72">
        <v>0.3</v>
      </c>
      <c r="AD54" s="72">
        <v>0</v>
      </c>
      <c r="AE54" s="72">
        <v>0</v>
      </c>
      <c r="AF54" s="72">
        <v>0</v>
      </c>
      <c r="AG54" s="72">
        <v>20.672999999999998</v>
      </c>
      <c r="AH54" s="72">
        <v>578.91800000000001</v>
      </c>
      <c r="AI54" s="72">
        <v>469.1</v>
      </c>
      <c r="AJ54" s="74"/>
      <c r="AK54" s="60">
        <v>20.672999999999998</v>
      </c>
      <c r="AL54" s="73">
        <v>20.672999999999998</v>
      </c>
      <c r="AM54" s="59"/>
      <c r="AN54" s="59"/>
      <c r="AO54" s="60">
        <v>20.972999999999999</v>
      </c>
      <c r="AP54" s="59"/>
      <c r="AQ54" s="60">
        <v>0</v>
      </c>
      <c r="AR54" s="60">
        <v>0</v>
      </c>
      <c r="AS54" s="60">
        <v>417.19100000000003</v>
      </c>
      <c r="AT54" s="60">
        <v>0</v>
      </c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37"/>
    </row>
    <row r="55" spans="1:66" ht="15" x14ac:dyDescent="0.25">
      <c r="A55" s="71" t="s">
        <v>84</v>
      </c>
      <c r="B55" s="71" t="s">
        <v>124</v>
      </c>
      <c r="C55" s="72">
        <v>0</v>
      </c>
      <c r="D55" s="72">
        <v>0.3</v>
      </c>
      <c r="E55" s="72">
        <v>0</v>
      </c>
      <c r="F55" s="72">
        <v>0</v>
      </c>
      <c r="G55" s="72">
        <v>0</v>
      </c>
      <c r="H55" s="72">
        <v>0</v>
      </c>
      <c r="I55" s="72">
        <v>0</v>
      </c>
      <c r="J55" s="72">
        <v>0</v>
      </c>
      <c r="K55" s="72">
        <v>0</v>
      </c>
      <c r="L55" s="72">
        <v>0</v>
      </c>
      <c r="M55" s="72">
        <v>0</v>
      </c>
      <c r="N55" s="72">
        <v>0</v>
      </c>
      <c r="O55" s="72">
        <v>0</v>
      </c>
      <c r="P55" s="72">
        <v>9.1999999999999993</v>
      </c>
      <c r="Q55" s="72">
        <v>0</v>
      </c>
      <c r="R55" s="72">
        <v>0</v>
      </c>
      <c r="S55" s="72">
        <v>0</v>
      </c>
      <c r="T55" s="72">
        <v>0</v>
      </c>
      <c r="U55" s="72">
        <v>0</v>
      </c>
      <c r="V55" s="72">
        <v>0</v>
      </c>
      <c r="W55" s="72">
        <v>0</v>
      </c>
      <c r="X55" s="72">
        <v>0</v>
      </c>
      <c r="Y55" s="72">
        <v>0</v>
      </c>
      <c r="Z55" s="72">
        <v>0</v>
      </c>
      <c r="AA55" s="72">
        <v>0</v>
      </c>
      <c r="AB55" s="72">
        <v>0</v>
      </c>
      <c r="AC55" s="72">
        <v>0</v>
      </c>
      <c r="AD55" s="72">
        <v>0</v>
      </c>
      <c r="AE55" s="72">
        <v>0</v>
      </c>
      <c r="AF55" s="72">
        <v>0</v>
      </c>
      <c r="AG55" s="72">
        <v>0.22</v>
      </c>
      <c r="AH55" s="72">
        <v>9.7200000000000006</v>
      </c>
      <c r="AI55" s="72">
        <v>7.4749999999999996</v>
      </c>
      <c r="AJ55" s="74"/>
      <c r="AK55" s="60">
        <v>0.22</v>
      </c>
      <c r="AL55" s="73">
        <v>0.22</v>
      </c>
      <c r="AM55" s="59"/>
      <c r="AN55" s="59"/>
      <c r="AO55" s="60">
        <v>0.22</v>
      </c>
      <c r="AP55" s="59"/>
      <c r="AQ55" s="60">
        <v>0</v>
      </c>
      <c r="AR55" s="60">
        <v>9.1999999999999993</v>
      </c>
      <c r="AS55" s="60">
        <v>0</v>
      </c>
      <c r="AT55" s="60">
        <v>0</v>
      </c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37"/>
    </row>
    <row r="56" spans="1:66" ht="15" x14ac:dyDescent="0.25">
      <c r="A56" s="71" t="s">
        <v>604</v>
      </c>
      <c r="B56" s="71" t="s">
        <v>125</v>
      </c>
      <c r="C56" s="72">
        <v>0</v>
      </c>
      <c r="D56" s="72">
        <v>0</v>
      </c>
      <c r="E56" s="72">
        <v>0</v>
      </c>
      <c r="F56" s="72">
        <v>0</v>
      </c>
      <c r="G56" s="72">
        <v>0</v>
      </c>
      <c r="H56" s="72">
        <v>0</v>
      </c>
      <c r="I56" s="72">
        <v>0</v>
      </c>
      <c r="J56" s="72">
        <v>0</v>
      </c>
      <c r="K56" s="72">
        <v>0</v>
      </c>
      <c r="L56" s="72">
        <v>0</v>
      </c>
      <c r="M56" s="72">
        <v>0</v>
      </c>
      <c r="N56" s="72">
        <v>0</v>
      </c>
      <c r="O56" s="72">
        <v>0</v>
      </c>
      <c r="P56" s="72">
        <v>0</v>
      </c>
      <c r="Q56" s="72">
        <v>0</v>
      </c>
      <c r="R56" s="72">
        <v>0</v>
      </c>
      <c r="S56" s="72">
        <v>0</v>
      </c>
      <c r="T56" s="72">
        <v>0</v>
      </c>
      <c r="U56" s="72">
        <v>0</v>
      </c>
      <c r="V56" s="72">
        <v>0</v>
      </c>
      <c r="W56" s="72">
        <v>0</v>
      </c>
      <c r="X56" s="72">
        <v>0</v>
      </c>
      <c r="Y56" s="72">
        <v>0</v>
      </c>
      <c r="Z56" s="72">
        <v>0</v>
      </c>
      <c r="AA56" s="72">
        <v>0</v>
      </c>
      <c r="AB56" s="72">
        <v>0</v>
      </c>
      <c r="AC56" s="72">
        <v>0</v>
      </c>
      <c r="AD56" s="72">
        <v>0</v>
      </c>
      <c r="AE56" s="72">
        <v>0</v>
      </c>
      <c r="AF56" s="72">
        <v>0</v>
      </c>
      <c r="AG56" s="72" t="s">
        <v>633</v>
      </c>
      <c r="AH56" s="72">
        <v>0</v>
      </c>
      <c r="AI56" s="72">
        <v>0</v>
      </c>
      <c r="AJ56" s="74"/>
      <c r="AK56" s="60">
        <v>0</v>
      </c>
      <c r="AL56" s="73">
        <v>0</v>
      </c>
      <c r="AM56" s="59"/>
      <c r="AN56" s="59"/>
      <c r="AO56" s="60">
        <v>0</v>
      </c>
      <c r="AP56" s="59"/>
      <c r="AQ56" s="60">
        <v>0</v>
      </c>
      <c r="AR56" s="60">
        <v>0</v>
      </c>
      <c r="AS56" s="60">
        <v>0</v>
      </c>
      <c r="AT56" s="60">
        <v>0</v>
      </c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37"/>
    </row>
    <row r="57" spans="1:66" ht="15" x14ac:dyDescent="0.25">
      <c r="A57" s="71" t="s">
        <v>602</v>
      </c>
      <c r="B57" s="71" t="s">
        <v>126</v>
      </c>
      <c r="C57" s="72">
        <v>0</v>
      </c>
      <c r="D57" s="72">
        <v>0.84</v>
      </c>
      <c r="E57" s="72">
        <v>0</v>
      </c>
      <c r="F57" s="72">
        <v>0</v>
      </c>
      <c r="G57" s="72">
        <v>0</v>
      </c>
      <c r="H57" s="72">
        <v>0</v>
      </c>
      <c r="I57" s="72">
        <v>0</v>
      </c>
      <c r="J57" s="72">
        <v>0</v>
      </c>
      <c r="K57" s="72">
        <v>0</v>
      </c>
      <c r="L57" s="72">
        <v>0</v>
      </c>
      <c r="M57" s="72">
        <v>0</v>
      </c>
      <c r="N57" s="72">
        <v>0</v>
      </c>
      <c r="O57" s="72">
        <v>0</v>
      </c>
      <c r="P57" s="72">
        <v>0</v>
      </c>
      <c r="Q57" s="72">
        <v>0</v>
      </c>
      <c r="R57" s="72">
        <v>0</v>
      </c>
      <c r="S57" s="72">
        <v>0</v>
      </c>
      <c r="T57" s="72">
        <v>0</v>
      </c>
      <c r="U57" s="72">
        <v>0</v>
      </c>
      <c r="V57" s="72">
        <v>0</v>
      </c>
      <c r="W57" s="72">
        <v>0</v>
      </c>
      <c r="X57" s="72">
        <v>0</v>
      </c>
      <c r="Y57" s="72">
        <v>36.159999999999997</v>
      </c>
      <c r="Z57" s="72">
        <v>0</v>
      </c>
      <c r="AA57" s="72">
        <v>0</v>
      </c>
      <c r="AB57" s="72">
        <v>0</v>
      </c>
      <c r="AC57" s="72">
        <v>0</v>
      </c>
      <c r="AD57" s="72">
        <v>0</v>
      </c>
      <c r="AE57" s="72">
        <v>0</v>
      </c>
      <c r="AF57" s="72">
        <v>0</v>
      </c>
      <c r="AG57" s="72">
        <v>0.314</v>
      </c>
      <c r="AH57" s="72">
        <v>37.314</v>
      </c>
      <c r="AI57" s="72">
        <v>32.741</v>
      </c>
      <c r="AJ57" s="74"/>
      <c r="AK57" s="60">
        <v>0.314</v>
      </c>
      <c r="AL57" s="73">
        <v>0.314</v>
      </c>
      <c r="AM57" s="59"/>
      <c r="AN57" s="59"/>
      <c r="AO57" s="60">
        <v>0.314</v>
      </c>
      <c r="AP57" s="59"/>
      <c r="AQ57" s="60">
        <v>0</v>
      </c>
      <c r="AR57" s="60">
        <v>36.159999999999997</v>
      </c>
      <c r="AS57" s="60">
        <v>0</v>
      </c>
      <c r="AT57" s="60">
        <v>0</v>
      </c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37"/>
    </row>
    <row r="58" spans="1:66" ht="15" x14ac:dyDescent="0.25">
      <c r="A58" s="71" t="s">
        <v>127</v>
      </c>
      <c r="B58" s="71" t="s">
        <v>128</v>
      </c>
      <c r="C58" s="72">
        <v>0</v>
      </c>
      <c r="D58" s="72">
        <v>0.32500000000000001</v>
      </c>
      <c r="E58" s="72">
        <v>0</v>
      </c>
      <c r="F58" s="72">
        <v>0</v>
      </c>
      <c r="G58" s="72">
        <v>0</v>
      </c>
      <c r="H58" s="72">
        <v>0</v>
      </c>
      <c r="I58" s="72">
        <v>0</v>
      </c>
      <c r="J58" s="72">
        <v>0</v>
      </c>
      <c r="K58" s="72">
        <v>0</v>
      </c>
      <c r="L58" s="72">
        <v>0</v>
      </c>
      <c r="M58" s="72">
        <v>0</v>
      </c>
      <c r="N58" s="72">
        <v>0</v>
      </c>
      <c r="O58" s="72">
        <v>0</v>
      </c>
      <c r="P58" s="72">
        <v>3.468</v>
      </c>
      <c r="Q58" s="72">
        <v>0</v>
      </c>
      <c r="R58" s="72">
        <v>0</v>
      </c>
      <c r="S58" s="72">
        <v>0</v>
      </c>
      <c r="T58" s="72">
        <v>0</v>
      </c>
      <c r="U58" s="72">
        <v>0</v>
      </c>
      <c r="V58" s="72">
        <v>0</v>
      </c>
      <c r="W58" s="72">
        <v>0</v>
      </c>
      <c r="X58" s="72">
        <v>0</v>
      </c>
      <c r="Y58" s="72">
        <v>0</v>
      </c>
      <c r="Z58" s="72">
        <v>0</v>
      </c>
      <c r="AA58" s="72">
        <v>0</v>
      </c>
      <c r="AB58" s="72">
        <v>0</v>
      </c>
      <c r="AC58" s="72">
        <v>0</v>
      </c>
      <c r="AD58" s="72">
        <v>0</v>
      </c>
      <c r="AE58" s="72">
        <v>0</v>
      </c>
      <c r="AF58" s="72">
        <v>0</v>
      </c>
      <c r="AG58" s="72">
        <v>0.107</v>
      </c>
      <c r="AH58" s="72">
        <v>3.9</v>
      </c>
      <c r="AI58" s="72">
        <v>0.9</v>
      </c>
      <c r="AJ58" s="74"/>
      <c r="AK58" s="60">
        <v>0.107</v>
      </c>
      <c r="AL58" s="73">
        <v>0.107</v>
      </c>
      <c r="AM58" s="59"/>
      <c r="AN58" s="59"/>
      <c r="AO58" s="60">
        <v>0.107</v>
      </c>
      <c r="AP58" s="59"/>
      <c r="AQ58" s="60">
        <v>0</v>
      </c>
      <c r="AR58" s="60">
        <v>3.468</v>
      </c>
      <c r="AS58" s="60">
        <v>0</v>
      </c>
      <c r="AT58" s="60">
        <v>0</v>
      </c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37"/>
    </row>
    <row r="59" spans="1:66" ht="15" x14ac:dyDescent="0.25">
      <c r="A59" s="71" t="s">
        <v>129</v>
      </c>
      <c r="B59" s="71" t="s">
        <v>130</v>
      </c>
      <c r="C59" s="72">
        <v>0</v>
      </c>
      <c r="D59" s="72">
        <v>0.47399999999999998</v>
      </c>
      <c r="E59" s="72">
        <v>0</v>
      </c>
      <c r="F59" s="72">
        <v>0</v>
      </c>
      <c r="G59" s="72">
        <v>0</v>
      </c>
      <c r="H59" s="72">
        <v>0</v>
      </c>
      <c r="I59" s="72">
        <v>0</v>
      </c>
      <c r="J59" s="72">
        <v>78.904867929935648</v>
      </c>
      <c r="K59" s="72">
        <v>0</v>
      </c>
      <c r="L59" s="72">
        <v>0</v>
      </c>
      <c r="M59" s="72">
        <v>3.04</v>
      </c>
      <c r="N59" s="72">
        <v>0</v>
      </c>
      <c r="O59" s="72">
        <v>3.04</v>
      </c>
      <c r="P59" s="72">
        <v>31.243000000000002</v>
      </c>
      <c r="Q59" s="72">
        <v>0</v>
      </c>
      <c r="R59" s="72">
        <v>0</v>
      </c>
      <c r="S59" s="72">
        <v>0</v>
      </c>
      <c r="T59" s="72">
        <v>0</v>
      </c>
      <c r="U59" s="72">
        <v>0</v>
      </c>
      <c r="V59" s="72">
        <v>0</v>
      </c>
      <c r="W59" s="72">
        <v>0</v>
      </c>
      <c r="X59" s="72">
        <v>0</v>
      </c>
      <c r="Y59" s="72">
        <v>0</v>
      </c>
      <c r="Z59" s="72">
        <v>0</v>
      </c>
      <c r="AA59" s="72">
        <v>0</v>
      </c>
      <c r="AB59" s="72">
        <v>0</v>
      </c>
      <c r="AC59" s="72">
        <v>0</v>
      </c>
      <c r="AD59" s="72">
        <v>1.5529999999999999</v>
      </c>
      <c r="AE59" s="72">
        <v>0</v>
      </c>
      <c r="AF59" s="72">
        <v>0</v>
      </c>
      <c r="AG59" s="72">
        <v>0</v>
      </c>
      <c r="AH59" s="72">
        <v>119.81426792993567</v>
      </c>
      <c r="AI59" s="72">
        <v>103.96</v>
      </c>
      <c r="AJ59" s="74"/>
      <c r="AK59" s="60">
        <v>0</v>
      </c>
      <c r="AL59" s="73">
        <v>1.5593999999999999</v>
      </c>
      <c r="AM59" s="59"/>
      <c r="AN59" s="59"/>
      <c r="AO59" s="60">
        <v>1.5593999999999999</v>
      </c>
      <c r="AP59" s="59"/>
      <c r="AQ59" s="60">
        <v>0</v>
      </c>
      <c r="AR59" s="60">
        <v>37.323</v>
      </c>
      <c r="AS59" s="60">
        <v>0</v>
      </c>
      <c r="AT59" s="60">
        <v>0</v>
      </c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37"/>
    </row>
    <row r="60" spans="1:66" ht="15" x14ac:dyDescent="0.25">
      <c r="A60" s="71" t="s">
        <v>55</v>
      </c>
      <c r="B60" s="71" t="s">
        <v>131</v>
      </c>
      <c r="C60" s="72">
        <v>0</v>
      </c>
      <c r="D60" s="72">
        <v>0.72</v>
      </c>
      <c r="E60" s="72">
        <v>0</v>
      </c>
      <c r="F60" s="72">
        <v>0</v>
      </c>
      <c r="G60" s="72">
        <v>0</v>
      </c>
      <c r="H60" s="72">
        <v>0</v>
      </c>
      <c r="I60" s="72">
        <v>0</v>
      </c>
      <c r="J60" s="72">
        <v>0</v>
      </c>
      <c r="K60" s="72">
        <v>0</v>
      </c>
      <c r="L60" s="72">
        <v>0</v>
      </c>
      <c r="M60" s="72">
        <v>0</v>
      </c>
      <c r="N60" s="72">
        <v>0</v>
      </c>
      <c r="O60" s="72">
        <v>0</v>
      </c>
      <c r="P60" s="72">
        <v>0</v>
      </c>
      <c r="Q60" s="72">
        <v>0</v>
      </c>
      <c r="R60" s="72">
        <v>0</v>
      </c>
      <c r="S60" s="72">
        <v>0</v>
      </c>
      <c r="T60" s="72">
        <v>0</v>
      </c>
      <c r="U60" s="72">
        <v>0</v>
      </c>
      <c r="V60" s="72">
        <v>0</v>
      </c>
      <c r="W60" s="72">
        <v>0</v>
      </c>
      <c r="X60" s="72">
        <v>0</v>
      </c>
      <c r="Y60" s="72">
        <v>58</v>
      </c>
      <c r="Z60" s="72">
        <v>0</v>
      </c>
      <c r="AA60" s="72">
        <v>0</v>
      </c>
      <c r="AB60" s="72">
        <v>0</v>
      </c>
      <c r="AC60" s="72">
        <v>0</v>
      </c>
      <c r="AD60" s="72">
        <v>0</v>
      </c>
      <c r="AE60" s="72">
        <v>0</v>
      </c>
      <c r="AF60" s="72">
        <v>0</v>
      </c>
      <c r="AG60" s="72">
        <v>1.25</v>
      </c>
      <c r="AH60" s="72">
        <v>59.97</v>
      </c>
      <c r="AI60" s="72">
        <v>44.3</v>
      </c>
      <c r="AJ60" s="74"/>
      <c r="AK60" s="60">
        <v>1.25</v>
      </c>
      <c r="AL60" s="73">
        <v>1.25</v>
      </c>
      <c r="AM60" s="59"/>
      <c r="AN60" s="59"/>
      <c r="AO60" s="60">
        <v>1.25</v>
      </c>
      <c r="AP60" s="59"/>
      <c r="AQ60" s="60">
        <v>0</v>
      </c>
      <c r="AR60" s="60">
        <v>58</v>
      </c>
      <c r="AS60" s="60">
        <v>0</v>
      </c>
      <c r="AT60" s="60">
        <v>0</v>
      </c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37"/>
    </row>
    <row r="61" spans="1:66" ht="15" x14ac:dyDescent="0.25">
      <c r="A61" s="71" t="s">
        <v>605</v>
      </c>
      <c r="B61" s="71" t="s">
        <v>132</v>
      </c>
      <c r="C61" s="72">
        <v>0</v>
      </c>
      <c r="D61" s="72">
        <v>5</v>
      </c>
      <c r="E61" s="72">
        <v>0</v>
      </c>
      <c r="F61" s="72">
        <v>0</v>
      </c>
      <c r="G61" s="72">
        <v>0</v>
      </c>
      <c r="H61" s="72">
        <v>0</v>
      </c>
      <c r="I61" s="72">
        <v>0</v>
      </c>
      <c r="J61" s="72">
        <v>0</v>
      </c>
      <c r="K61" s="72">
        <v>0</v>
      </c>
      <c r="L61" s="72">
        <v>9.3334878868668127</v>
      </c>
      <c r="M61" s="72">
        <v>7.46679030949345</v>
      </c>
      <c r="N61" s="72">
        <v>77.001275066651203</v>
      </c>
      <c r="O61" s="72">
        <v>8.8668134925234714</v>
      </c>
      <c r="P61" s="72">
        <v>16.333603802016921</v>
      </c>
      <c r="Q61" s="72">
        <v>0</v>
      </c>
      <c r="R61" s="72">
        <v>0</v>
      </c>
      <c r="S61" s="72">
        <v>0</v>
      </c>
      <c r="T61" s="72">
        <v>0</v>
      </c>
      <c r="U61" s="72">
        <v>0</v>
      </c>
      <c r="V61" s="72">
        <v>20</v>
      </c>
      <c r="W61" s="72">
        <v>11.560580316298521</v>
      </c>
      <c r="X61" s="72">
        <v>0</v>
      </c>
      <c r="Y61" s="72">
        <v>0.46667439434334063</v>
      </c>
      <c r="Z61" s="72">
        <v>0</v>
      </c>
      <c r="AA61" s="72">
        <v>0</v>
      </c>
      <c r="AB61" s="72">
        <v>0</v>
      </c>
      <c r="AC61" s="72">
        <v>0</v>
      </c>
      <c r="AD61" s="72">
        <v>0</v>
      </c>
      <c r="AE61" s="72">
        <v>0</v>
      </c>
      <c r="AF61" s="72">
        <v>0</v>
      </c>
      <c r="AG61" s="72">
        <v>11</v>
      </c>
      <c r="AH61" s="72">
        <v>167.02922526819373</v>
      </c>
      <c r="AI61" s="72">
        <v>205</v>
      </c>
      <c r="AJ61" s="74"/>
      <c r="AK61" s="60">
        <v>11</v>
      </c>
      <c r="AL61" s="73">
        <v>11</v>
      </c>
      <c r="AM61" s="59"/>
      <c r="AN61" s="59"/>
      <c r="AO61" s="60">
        <v>11</v>
      </c>
      <c r="AP61" s="59"/>
      <c r="AQ61" s="60">
        <v>0</v>
      </c>
      <c r="AR61" s="60">
        <v>110.13515706502839</v>
      </c>
      <c r="AS61" s="60">
        <v>20</v>
      </c>
      <c r="AT61" s="60">
        <v>0</v>
      </c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37"/>
    </row>
    <row r="62" spans="1:66" ht="15" x14ac:dyDescent="0.25">
      <c r="A62" s="71" t="s">
        <v>133</v>
      </c>
      <c r="B62" s="71" t="s">
        <v>134</v>
      </c>
      <c r="C62" s="72">
        <v>0</v>
      </c>
      <c r="D62" s="72">
        <v>2.2078802498056671</v>
      </c>
      <c r="E62" s="72">
        <v>0</v>
      </c>
      <c r="F62" s="72">
        <v>47.530999999999999</v>
      </c>
      <c r="G62" s="72">
        <v>0</v>
      </c>
      <c r="H62" s="72">
        <v>0</v>
      </c>
      <c r="I62" s="72">
        <v>0</v>
      </c>
      <c r="J62" s="72">
        <v>0</v>
      </c>
      <c r="K62" s="72">
        <v>0</v>
      </c>
      <c r="L62" s="72">
        <v>0</v>
      </c>
      <c r="M62" s="72">
        <v>103.74009057976934</v>
      </c>
      <c r="N62" s="72">
        <v>432.00764907760447</v>
      </c>
      <c r="O62" s="72">
        <v>40.299550448005924</v>
      </c>
      <c r="P62" s="72">
        <v>0</v>
      </c>
      <c r="Q62" s="72">
        <v>0</v>
      </c>
      <c r="R62" s="72">
        <v>0</v>
      </c>
      <c r="S62" s="72">
        <v>0</v>
      </c>
      <c r="T62" s="72">
        <v>9.35</v>
      </c>
      <c r="U62" s="72">
        <v>0</v>
      </c>
      <c r="V62" s="72">
        <v>0</v>
      </c>
      <c r="W62" s="72">
        <v>0</v>
      </c>
      <c r="X62" s="72">
        <v>0</v>
      </c>
      <c r="Y62" s="72">
        <v>0</v>
      </c>
      <c r="Z62" s="72">
        <v>0</v>
      </c>
      <c r="AA62" s="72">
        <v>2.78</v>
      </c>
      <c r="AB62" s="72">
        <v>9.4109999999999996</v>
      </c>
      <c r="AC62" s="72">
        <v>0</v>
      </c>
      <c r="AD62" s="72">
        <v>0</v>
      </c>
      <c r="AE62" s="72">
        <v>0</v>
      </c>
      <c r="AF62" s="72">
        <v>0</v>
      </c>
      <c r="AG62" s="72">
        <v>43.055</v>
      </c>
      <c r="AH62" s="72">
        <v>687.60217035518531</v>
      </c>
      <c r="AI62" s="72">
        <v>717.82100000000003</v>
      </c>
      <c r="AJ62" s="74"/>
      <c r="AK62" s="60">
        <v>43.055</v>
      </c>
      <c r="AL62" s="73">
        <v>43.055</v>
      </c>
      <c r="AM62" s="59"/>
      <c r="AN62" s="59"/>
      <c r="AO62" s="60">
        <v>45.835000000000001</v>
      </c>
      <c r="AP62" s="59"/>
      <c r="AQ62" s="60">
        <v>47.530999999999999</v>
      </c>
      <c r="AR62" s="60">
        <v>576.04729010537972</v>
      </c>
      <c r="AS62" s="60">
        <v>0</v>
      </c>
      <c r="AT62" s="60">
        <v>6.6310000000000002</v>
      </c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37"/>
    </row>
    <row r="63" spans="1:66" ht="15" x14ac:dyDescent="0.25">
      <c r="A63" s="71" t="s">
        <v>136</v>
      </c>
      <c r="B63" s="71" t="s">
        <v>137</v>
      </c>
      <c r="C63" s="72">
        <v>0</v>
      </c>
      <c r="D63" s="72">
        <v>2.2999999999999998</v>
      </c>
      <c r="E63" s="72">
        <v>0</v>
      </c>
      <c r="F63" s="72">
        <v>0</v>
      </c>
      <c r="G63" s="72">
        <v>0</v>
      </c>
      <c r="H63" s="72">
        <v>0</v>
      </c>
      <c r="I63" s="72">
        <v>0</v>
      </c>
      <c r="J63" s="72">
        <v>0</v>
      </c>
      <c r="K63" s="72">
        <v>0</v>
      </c>
      <c r="L63" s="72">
        <v>0</v>
      </c>
      <c r="M63" s="72">
        <v>15.3</v>
      </c>
      <c r="N63" s="72">
        <v>19.399999999999999</v>
      </c>
      <c r="O63" s="72">
        <v>18.7</v>
      </c>
      <c r="P63" s="72">
        <v>27.5</v>
      </c>
      <c r="Q63" s="72">
        <v>0</v>
      </c>
      <c r="R63" s="72">
        <v>0</v>
      </c>
      <c r="S63" s="72">
        <v>0</v>
      </c>
      <c r="T63" s="72">
        <v>5.7</v>
      </c>
      <c r="U63" s="72">
        <v>0</v>
      </c>
      <c r="V63" s="72">
        <v>0</v>
      </c>
      <c r="W63" s="72">
        <v>0</v>
      </c>
      <c r="X63" s="72">
        <v>0</v>
      </c>
      <c r="Y63" s="72">
        <v>0</v>
      </c>
      <c r="Z63" s="72">
        <v>11.9</v>
      </c>
      <c r="AA63" s="72">
        <v>0</v>
      </c>
      <c r="AB63" s="72">
        <v>0</v>
      </c>
      <c r="AC63" s="72">
        <v>0</v>
      </c>
      <c r="AD63" s="72">
        <v>0.5</v>
      </c>
      <c r="AE63" s="72">
        <v>0</v>
      </c>
      <c r="AF63" s="72">
        <v>0</v>
      </c>
      <c r="AG63" s="72">
        <v>3.621</v>
      </c>
      <c r="AH63" s="72">
        <v>104.92100000000001</v>
      </c>
      <c r="AI63" s="72">
        <v>97.123000000000005</v>
      </c>
      <c r="AJ63" s="74"/>
      <c r="AK63" s="60">
        <v>3.621</v>
      </c>
      <c r="AL63" s="73">
        <v>3.621</v>
      </c>
      <c r="AM63" s="59"/>
      <c r="AN63" s="59"/>
      <c r="AO63" s="60">
        <v>3.621</v>
      </c>
      <c r="AP63" s="59"/>
      <c r="AQ63" s="60">
        <v>0</v>
      </c>
      <c r="AR63" s="60">
        <v>80.900000000000006</v>
      </c>
      <c r="AS63" s="60">
        <v>0</v>
      </c>
      <c r="AT63" s="60">
        <v>0</v>
      </c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37"/>
    </row>
    <row r="64" spans="1:66" ht="15" x14ac:dyDescent="0.25">
      <c r="A64" s="71" t="s">
        <v>138</v>
      </c>
      <c r="B64" s="71" t="s">
        <v>139</v>
      </c>
      <c r="C64" s="72">
        <v>0</v>
      </c>
      <c r="D64" s="72">
        <v>0.38400000000000001</v>
      </c>
      <c r="E64" s="72">
        <v>0</v>
      </c>
      <c r="F64" s="72">
        <v>0</v>
      </c>
      <c r="G64" s="72">
        <v>0</v>
      </c>
      <c r="H64" s="72">
        <v>10.592000000000001</v>
      </c>
      <c r="I64" s="72">
        <v>0</v>
      </c>
      <c r="J64" s="72">
        <v>0</v>
      </c>
      <c r="K64" s="72">
        <v>0</v>
      </c>
      <c r="L64" s="72">
        <v>0</v>
      </c>
      <c r="M64" s="72">
        <v>0</v>
      </c>
      <c r="N64" s="72">
        <v>71.320999999999998</v>
      </c>
      <c r="O64" s="72">
        <v>0</v>
      </c>
      <c r="P64" s="72">
        <v>0</v>
      </c>
      <c r="Q64" s="72">
        <v>0</v>
      </c>
      <c r="R64" s="72">
        <v>0</v>
      </c>
      <c r="S64" s="72">
        <v>0</v>
      </c>
      <c r="T64" s="72">
        <v>0</v>
      </c>
      <c r="U64" s="72">
        <v>1.319</v>
      </c>
      <c r="V64" s="72">
        <v>0.46400000000000002</v>
      </c>
      <c r="W64" s="72">
        <v>0</v>
      </c>
      <c r="X64" s="72">
        <v>0</v>
      </c>
      <c r="Y64" s="72">
        <v>0</v>
      </c>
      <c r="Z64" s="72">
        <v>0</v>
      </c>
      <c r="AA64" s="72">
        <v>0.66100000000000003</v>
      </c>
      <c r="AB64" s="72">
        <v>1.585</v>
      </c>
      <c r="AC64" s="72">
        <v>0</v>
      </c>
      <c r="AD64" s="72">
        <v>0</v>
      </c>
      <c r="AE64" s="72">
        <v>0</v>
      </c>
      <c r="AF64" s="72">
        <v>0</v>
      </c>
      <c r="AG64" s="72">
        <v>1.2849999999999999</v>
      </c>
      <c r="AH64" s="72">
        <v>86.95</v>
      </c>
      <c r="AI64" s="72">
        <v>63.36</v>
      </c>
      <c r="AJ64" s="74"/>
      <c r="AK64" s="60">
        <v>1.2849999999999999</v>
      </c>
      <c r="AL64" s="73">
        <v>1.2849999999999999</v>
      </c>
      <c r="AM64" s="59"/>
      <c r="AN64" s="59"/>
      <c r="AO64" s="60">
        <v>1.946</v>
      </c>
      <c r="AP64" s="59"/>
      <c r="AQ64" s="60">
        <v>0</v>
      </c>
      <c r="AR64" s="60">
        <v>71.320999999999998</v>
      </c>
      <c r="AS64" s="60">
        <v>1.7829999999999999</v>
      </c>
      <c r="AT64" s="60">
        <v>0.92399999999999993</v>
      </c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37"/>
    </row>
    <row r="65" spans="1:66" ht="15" x14ac:dyDescent="0.25">
      <c r="A65" s="71" t="s">
        <v>140</v>
      </c>
      <c r="B65" s="71" t="s">
        <v>141</v>
      </c>
      <c r="C65" s="72">
        <v>0</v>
      </c>
      <c r="D65" s="72">
        <v>1.423</v>
      </c>
      <c r="E65" s="72">
        <v>0</v>
      </c>
      <c r="F65" s="72">
        <v>0</v>
      </c>
      <c r="G65" s="72">
        <v>0</v>
      </c>
      <c r="H65" s="72">
        <v>0</v>
      </c>
      <c r="I65" s="72">
        <v>0</v>
      </c>
      <c r="J65" s="72">
        <v>0</v>
      </c>
      <c r="K65" s="72">
        <v>0</v>
      </c>
      <c r="L65" s="72">
        <v>0</v>
      </c>
      <c r="M65" s="72">
        <v>0</v>
      </c>
      <c r="N65" s="72">
        <v>76.653000000000006</v>
      </c>
      <c r="O65" s="72">
        <v>0</v>
      </c>
      <c r="P65" s="72">
        <v>0</v>
      </c>
      <c r="Q65" s="72">
        <v>0</v>
      </c>
      <c r="R65" s="72">
        <v>0</v>
      </c>
      <c r="S65" s="72">
        <v>0</v>
      </c>
      <c r="T65" s="72">
        <v>3.76</v>
      </c>
      <c r="U65" s="72">
        <v>37.207999999999998</v>
      </c>
      <c r="V65" s="72">
        <v>0</v>
      </c>
      <c r="W65" s="72">
        <v>0</v>
      </c>
      <c r="X65" s="72">
        <v>0</v>
      </c>
      <c r="Y65" s="72">
        <v>0</v>
      </c>
      <c r="Z65" s="72">
        <v>0</v>
      </c>
      <c r="AA65" s="72">
        <v>0</v>
      </c>
      <c r="AB65" s="72">
        <v>0</v>
      </c>
      <c r="AC65" s="72">
        <v>0</v>
      </c>
      <c r="AD65" s="72">
        <v>0</v>
      </c>
      <c r="AE65" s="72">
        <v>0</v>
      </c>
      <c r="AF65" s="72">
        <v>0</v>
      </c>
      <c r="AG65" s="72">
        <v>1.7070000000000001</v>
      </c>
      <c r="AH65" s="72">
        <v>120.751</v>
      </c>
      <c r="AI65" s="72">
        <v>106</v>
      </c>
      <c r="AJ65" s="74"/>
      <c r="AK65" s="60">
        <v>1.7070000000000001</v>
      </c>
      <c r="AL65" s="73">
        <v>1.7070000000000001</v>
      </c>
      <c r="AM65" s="59"/>
      <c r="AN65" s="59"/>
      <c r="AO65" s="60">
        <v>1.7070000000000001</v>
      </c>
      <c r="AP65" s="59"/>
      <c r="AQ65" s="60">
        <v>0</v>
      </c>
      <c r="AR65" s="60">
        <v>76.653000000000006</v>
      </c>
      <c r="AS65" s="60">
        <v>37.207999999999998</v>
      </c>
      <c r="AT65" s="60">
        <v>0</v>
      </c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37"/>
    </row>
    <row r="66" spans="1:66" ht="15" x14ac:dyDescent="0.25">
      <c r="A66" s="71" t="s">
        <v>80</v>
      </c>
      <c r="B66" s="71" t="s">
        <v>142</v>
      </c>
      <c r="C66" s="72">
        <v>0</v>
      </c>
      <c r="D66" s="72">
        <v>1.8601065384488922</v>
      </c>
      <c r="E66" s="72">
        <v>0</v>
      </c>
      <c r="F66" s="72">
        <v>0</v>
      </c>
      <c r="G66" s="72">
        <v>0</v>
      </c>
      <c r="H66" s="72">
        <v>3.33</v>
      </c>
      <c r="I66" s="72">
        <v>0</v>
      </c>
      <c r="J66" s="72">
        <v>0</v>
      </c>
      <c r="K66" s="72">
        <v>2.6</v>
      </c>
      <c r="L66" s="72">
        <v>6.1031665830521789</v>
      </c>
      <c r="M66" s="72">
        <v>39.365424460686555</v>
      </c>
      <c r="N66" s="72">
        <v>87.580440466798763</v>
      </c>
      <c r="O66" s="72">
        <v>10.9362642001712</v>
      </c>
      <c r="P66" s="72">
        <v>74.824822308219709</v>
      </c>
      <c r="Q66" s="72">
        <v>0</v>
      </c>
      <c r="R66" s="72">
        <v>0</v>
      </c>
      <c r="S66" s="72">
        <v>0</v>
      </c>
      <c r="T66" s="72">
        <v>0</v>
      </c>
      <c r="U66" s="72">
        <v>21.497</v>
      </c>
      <c r="V66" s="72">
        <v>0</v>
      </c>
      <c r="W66" s="72">
        <v>0</v>
      </c>
      <c r="X66" s="72">
        <v>0</v>
      </c>
      <c r="Y66" s="72">
        <v>31.082817090826442</v>
      </c>
      <c r="Z66" s="72">
        <v>0</v>
      </c>
      <c r="AA66" s="72">
        <v>0</v>
      </c>
      <c r="AB66" s="72">
        <v>0</v>
      </c>
      <c r="AC66" s="72">
        <v>0</v>
      </c>
      <c r="AD66" s="72">
        <v>0.5</v>
      </c>
      <c r="AE66" s="72">
        <v>0</v>
      </c>
      <c r="AF66" s="72">
        <v>0</v>
      </c>
      <c r="AG66" s="72">
        <v>0.8</v>
      </c>
      <c r="AH66" s="72">
        <v>280.48004164820378</v>
      </c>
      <c r="AI66" s="72">
        <v>285.30599999999998</v>
      </c>
      <c r="AJ66" s="74"/>
      <c r="AK66" s="60">
        <v>0.8</v>
      </c>
      <c r="AL66" s="73">
        <v>0.8</v>
      </c>
      <c r="AM66" s="59"/>
      <c r="AN66" s="59"/>
      <c r="AO66" s="60">
        <v>0.8</v>
      </c>
      <c r="AP66" s="59"/>
      <c r="AQ66" s="60">
        <v>0</v>
      </c>
      <c r="AR66" s="60">
        <v>243.78976852670269</v>
      </c>
      <c r="AS66" s="60">
        <v>21.497</v>
      </c>
      <c r="AT66" s="60">
        <v>0</v>
      </c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37"/>
    </row>
    <row r="67" spans="1:66" ht="15" x14ac:dyDescent="0.25">
      <c r="A67" s="71" t="s">
        <v>143</v>
      </c>
      <c r="B67" s="71" t="s">
        <v>144</v>
      </c>
      <c r="C67" s="72">
        <v>0</v>
      </c>
      <c r="D67" s="72">
        <v>2.06</v>
      </c>
      <c r="E67" s="72">
        <v>0</v>
      </c>
      <c r="F67" s="72">
        <v>0</v>
      </c>
      <c r="G67" s="72">
        <v>0</v>
      </c>
      <c r="H67" s="72">
        <v>0</v>
      </c>
      <c r="I67" s="72">
        <v>0</v>
      </c>
      <c r="J67" s="72">
        <v>0</v>
      </c>
      <c r="K67" s="72">
        <v>0</v>
      </c>
      <c r="L67" s="72">
        <v>0</v>
      </c>
      <c r="M67" s="72">
        <v>19.399999999999999</v>
      </c>
      <c r="N67" s="72">
        <v>0</v>
      </c>
      <c r="O67" s="72">
        <v>0.7</v>
      </c>
      <c r="P67" s="72">
        <v>23.7</v>
      </c>
      <c r="Q67" s="72">
        <v>0</v>
      </c>
      <c r="R67" s="72">
        <v>0</v>
      </c>
      <c r="S67" s="72">
        <v>0</v>
      </c>
      <c r="T67" s="72">
        <v>0</v>
      </c>
      <c r="U67" s="72">
        <v>5.5</v>
      </c>
      <c r="V67" s="72">
        <v>0</v>
      </c>
      <c r="W67" s="72">
        <v>0</v>
      </c>
      <c r="X67" s="72">
        <v>0</v>
      </c>
      <c r="Y67" s="72">
        <v>0</v>
      </c>
      <c r="Z67" s="72">
        <v>0</v>
      </c>
      <c r="AA67" s="72">
        <v>0</v>
      </c>
      <c r="AB67" s="72">
        <v>0</v>
      </c>
      <c r="AC67" s="72">
        <v>0</v>
      </c>
      <c r="AD67" s="72">
        <v>0</v>
      </c>
      <c r="AE67" s="72">
        <v>0</v>
      </c>
      <c r="AF67" s="72">
        <v>0</v>
      </c>
      <c r="AG67" s="72">
        <v>0.85</v>
      </c>
      <c r="AH67" s="72">
        <v>52.21</v>
      </c>
      <c r="AI67" s="72">
        <v>42.35</v>
      </c>
      <c r="AJ67" s="74"/>
      <c r="AK67" s="60">
        <v>0.85</v>
      </c>
      <c r="AL67" s="73">
        <v>0.85</v>
      </c>
      <c r="AM67" s="59"/>
      <c r="AN67" s="59"/>
      <c r="AO67" s="60">
        <v>0.85</v>
      </c>
      <c r="AP67" s="59"/>
      <c r="AQ67" s="60">
        <v>0</v>
      </c>
      <c r="AR67" s="60">
        <v>43.8</v>
      </c>
      <c r="AS67" s="60">
        <v>5.5</v>
      </c>
      <c r="AT67" s="60">
        <v>0</v>
      </c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37"/>
    </row>
    <row r="68" spans="1:66" ht="15" x14ac:dyDescent="0.25">
      <c r="A68" s="71" t="s">
        <v>606</v>
      </c>
      <c r="B68" s="71" t="s">
        <v>145</v>
      </c>
      <c r="C68" s="72">
        <v>0</v>
      </c>
      <c r="D68" s="72">
        <v>21.3</v>
      </c>
      <c r="E68" s="72">
        <v>0</v>
      </c>
      <c r="F68" s="72">
        <v>0</v>
      </c>
      <c r="G68" s="72">
        <v>0</v>
      </c>
      <c r="H68" s="72">
        <v>0</v>
      </c>
      <c r="I68" s="72">
        <v>0</v>
      </c>
      <c r="J68" s="72">
        <v>73.099999999999994</v>
      </c>
      <c r="K68" s="72">
        <v>0</v>
      </c>
      <c r="L68" s="72">
        <v>2.9</v>
      </c>
      <c r="M68" s="72">
        <v>0</v>
      </c>
      <c r="N68" s="72">
        <v>47.2</v>
      </c>
      <c r="O68" s="72">
        <v>0</v>
      </c>
      <c r="P68" s="72">
        <v>10.4</v>
      </c>
      <c r="Q68" s="72">
        <v>0</v>
      </c>
      <c r="R68" s="72">
        <v>0</v>
      </c>
      <c r="S68" s="72">
        <v>0</v>
      </c>
      <c r="T68" s="72">
        <v>0</v>
      </c>
      <c r="U68" s="72">
        <v>0</v>
      </c>
      <c r="V68" s="72">
        <v>0</v>
      </c>
      <c r="W68" s="72">
        <v>0</v>
      </c>
      <c r="X68" s="72">
        <v>0</v>
      </c>
      <c r="Y68" s="72">
        <v>0</v>
      </c>
      <c r="Z68" s="72">
        <v>0</v>
      </c>
      <c r="AA68" s="72">
        <v>0</v>
      </c>
      <c r="AB68" s="72">
        <v>0</v>
      </c>
      <c r="AC68" s="72">
        <v>0</v>
      </c>
      <c r="AD68" s="72">
        <v>0</v>
      </c>
      <c r="AE68" s="72">
        <v>0</v>
      </c>
      <c r="AF68" s="72">
        <v>0</v>
      </c>
      <c r="AG68" s="72">
        <v>3.8730000000000002</v>
      </c>
      <c r="AH68" s="72">
        <v>158.773</v>
      </c>
      <c r="AI68" s="72">
        <v>123</v>
      </c>
      <c r="AJ68" s="74"/>
      <c r="AK68" s="60">
        <v>3.8730000000000002</v>
      </c>
      <c r="AL68" s="73">
        <v>3.8730000000000002</v>
      </c>
      <c r="AM68" s="59"/>
      <c r="AN68" s="59"/>
      <c r="AO68" s="60">
        <v>3.8730000000000002</v>
      </c>
      <c r="AP68" s="59"/>
      <c r="AQ68" s="60">
        <v>0</v>
      </c>
      <c r="AR68" s="60">
        <v>57.6</v>
      </c>
      <c r="AS68" s="60">
        <v>0</v>
      </c>
      <c r="AT68" s="60">
        <v>0</v>
      </c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37"/>
    </row>
    <row r="69" spans="1:66" ht="15" x14ac:dyDescent="0.25">
      <c r="A69" s="71" t="s">
        <v>146</v>
      </c>
      <c r="B69" s="71" t="s">
        <v>147</v>
      </c>
      <c r="C69" s="72">
        <v>0</v>
      </c>
      <c r="D69" s="72">
        <v>1.1890000000000001</v>
      </c>
      <c r="E69" s="72">
        <v>0</v>
      </c>
      <c r="F69" s="72">
        <v>0</v>
      </c>
      <c r="G69" s="72">
        <v>0</v>
      </c>
      <c r="H69" s="72">
        <v>0</v>
      </c>
      <c r="I69" s="72">
        <v>0</v>
      </c>
      <c r="J69" s="72">
        <v>0</v>
      </c>
      <c r="K69" s="72">
        <v>0</v>
      </c>
      <c r="L69" s="72">
        <v>0</v>
      </c>
      <c r="M69" s="72">
        <v>0</v>
      </c>
      <c r="N69" s="72">
        <v>0</v>
      </c>
      <c r="O69" s="72">
        <v>0</v>
      </c>
      <c r="P69" s="72">
        <v>5.2770000000000001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0</v>
      </c>
      <c r="W69" s="72">
        <v>0</v>
      </c>
      <c r="X69" s="72">
        <v>0</v>
      </c>
      <c r="Y69" s="72">
        <v>0</v>
      </c>
      <c r="Z69" s="72">
        <v>0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7.9000000000000001E-2</v>
      </c>
      <c r="AH69" s="72">
        <v>6.5449999999999999</v>
      </c>
      <c r="AI69" s="72">
        <v>4.0739999999999998</v>
      </c>
      <c r="AJ69" s="74"/>
      <c r="AK69" s="60">
        <v>7.9000000000000001E-2</v>
      </c>
      <c r="AL69" s="73">
        <v>7.9000000000000001E-2</v>
      </c>
      <c r="AM69" s="59"/>
      <c r="AN69" s="59"/>
      <c r="AO69" s="60">
        <v>7.9000000000000001E-2</v>
      </c>
      <c r="AP69" s="59"/>
      <c r="AQ69" s="60">
        <v>0</v>
      </c>
      <c r="AR69" s="60">
        <v>5.2770000000000001</v>
      </c>
      <c r="AS69" s="60">
        <v>0</v>
      </c>
      <c r="AT69" s="60">
        <v>0</v>
      </c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37"/>
    </row>
    <row r="70" spans="1:66" ht="15" x14ac:dyDescent="0.25">
      <c r="A70" s="71"/>
      <c r="B70" s="71" t="s">
        <v>148</v>
      </c>
      <c r="C70" s="72">
        <v>0</v>
      </c>
      <c r="D70" s="72">
        <v>3.5000000000000003E-2</v>
      </c>
      <c r="E70" s="72">
        <v>0</v>
      </c>
      <c r="F70" s="72">
        <v>0</v>
      </c>
      <c r="G70" s="72">
        <v>0</v>
      </c>
      <c r="H70" s="72">
        <v>0</v>
      </c>
      <c r="I70" s="72">
        <v>0</v>
      </c>
      <c r="J70" s="72">
        <v>0</v>
      </c>
      <c r="K70" s="72">
        <v>0</v>
      </c>
      <c r="L70" s="72">
        <v>0</v>
      </c>
      <c r="M70" s="72">
        <v>0</v>
      </c>
      <c r="N70" s="72">
        <v>0</v>
      </c>
      <c r="O70" s="72">
        <v>0</v>
      </c>
      <c r="P70" s="72">
        <v>3.2</v>
      </c>
      <c r="Q70" s="72">
        <v>0</v>
      </c>
      <c r="R70" s="72">
        <v>0</v>
      </c>
      <c r="S70" s="72">
        <v>0</v>
      </c>
      <c r="T70" s="72">
        <v>0</v>
      </c>
      <c r="U70" s="72">
        <v>0</v>
      </c>
      <c r="V70" s="72">
        <v>0</v>
      </c>
      <c r="W70" s="72">
        <v>0</v>
      </c>
      <c r="X70" s="72">
        <v>0</v>
      </c>
      <c r="Y70" s="72">
        <v>0</v>
      </c>
      <c r="Z70" s="72">
        <v>0</v>
      </c>
      <c r="AA70" s="72">
        <v>0</v>
      </c>
      <c r="AB70" s="72">
        <v>0</v>
      </c>
      <c r="AC70" s="72">
        <v>0</v>
      </c>
      <c r="AD70" s="72">
        <v>0</v>
      </c>
      <c r="AE70" s="72">
        <v>0</v>
      </c>
      <c r="AF70" s="72">
        <v>0</v>
      </c>
      <c r="AG70" s="72">
        <v>0.05</v>
      </c>
      <c r="AH70" s="72">
        <v>3.2850000000000001</v>
      </c>
      <c r="AI70" s="72" t="s">
        <v>633</v>
      </c>
      <c r="AJ70" s="74"/>
      <c r="AK70" s="60">
        <v>0.05</v>
      </c>
      <c r="AL70" s="73">
        <v>0.05</v>
      </c>
      <c r="AM70" s="59"/>
      <c r="AN70" s="59"/>
      <c r="AO70" s="60">
        <v>0.05</v>
      </c>
      <c r="AP70" s="59"/>
      <c r="AQ70" s="60">
        <v>0</v>
      </c>
      <c r="AR70" s="60">
        <v>3.2</v>
      </c>
      <c r="AS70" s="60">
        <v>0</v>
      </c>
      <c r="AT70" s="60">
        <v>0</v>
      </c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37"/>
    </row>
    <row r="71" spans="1:66" ht="15" x14ac:dyDescent="0.25">
      <c r="A71" s="71" t="s">
        <v>143</v>
      </c>
      <c r="B71" s="71" t="s">
        <v>149</v>
      </c>
      <c r="C71" s="72">
        <v>0</v>
      </c>
      <c r="D71" s="72">
        <v>1.8</v>
      </c>
      <c r="E71" s="72">
        <v>0</v>
      </c>
      <c r="F71" s="72">
        <v>0</v>
      </c>
      <c r="G71" s="72">
        <v>0</v>
      </c>
      <c r="H71" s="72">
        <v>0</v>
      </c>
      <c r="I71" s="72">
        <v>0</v>
      </c>
      <c r="J71" s="72">
        <v>0</v>
      </c>
      <c r="K71" s="72">
        <v>0</v>
      </c>
      <c r="L71" s="72">
        <v>0</v>
      </c>
      <c r="M71" s="72">
        <v>9.9</v>
      </c>
      <c r="N71" s="72">
        <v>0</v>
      </c>
      <c r="O71" s="72">
        <v>18</v>
      </c>
      <c r="P71" s="72">
        <v>33.9</v>
      </c>
      <c r="Q71" s="72">
        <v>0</v>
      </c>
      <c r="R71" s="72">
        <v>0</v>
      </c>
      <c r="S71" s="72">
        <v>0</v>
      </c>
      <c r="T71" s="72">
        <v>0</v>
      </c>
      <c r="U71" s="72">
        <v>0</v>
      </c>
      <c r="V71" s="72">
        <v>0</v>
      </c>
      <c r="W71" s="72">
        <v>0</v>
      </c>
      <c r="X71" s="72">
        <v>0</v>
      </c>
      <c r="Y71" s="72">
        <v>0</v>
      </c>
      <c r="Z71" s="72">
        <v>0</v>
      </c>
      <c r="AA71" s="72">
        <v>0</v>
      </c>
      <c r="AB71" s="72">
        <v>0</v>
      </c>
      <c r="AC71" s="72">
        <v>0</v>
      </c>
      <c r="AD71" s="72">
        <v>0</v>
      </c>
      <c r="AE71" s="72">
        <v>0</v>
      </c>
      <c r="AF71" s="72">
        <v>0</v>
      </c>
      <c r="AG71" s="72">
        <v>0.91400000000000003</v>
      </c>
      <c r="AH71" s="72">
        <v>64.513999999999996</v>
      </c>
      <c r="AI71" s="72">
        <v>48.816000000000003</v>
      </c>
      <c r="AJ71" s="74"/>
      <c r="AK71" s="60">
        <v>0.91400000000000003</v>
      </c>
      <c r="AL71" s="73">
        <v>0.91400000000000003</v>
      </c>
      <c r="AM71" s="59"/>
      <c r="AN71" s="59"/>
      <c r="AO71" s="60">
        <v>0.91400000000000003</v>
      </c>
      <c r="AP71" s="59"/>
      <c r="AQ71" s="60">
        <v>0</v>
      </c>
      <c r="AR71" s="60">
        <v>61.8</v>
      </c>
      <c r="AS71" s="60">
        <v>0</v>
      </c>
      <c r="AT71" s="60">
        <v>0</v>
      </c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37"/>
    </row>
    <row r="72" spans="1:66" ht="15" x14ac:dyDescent="0.25">
      <c r="A72" s="71" t="s">
        <v>140</v>
      </c>
      <c r="B72" s="71" t="s">
        <v>150</v>
      </c>
      <c r="C72" s="72">
        <v>0</v>
      </c>
      <c r="D72" s="72">
        <v>0.55700000000000005</v>
      </c>
      <c r="E72" s="72">
        <v>0</v>
      </c>
      <c r="F72" s="72">
        <v>0</v>
      </c>
      <c r="G72" s="72">
        <v>0</v>
      </c>
      <c r="H72" s="72">
        <v>0</v>
      </c>
      <c r="I72" s="72">
        <v>0</v>
      </c>
      <c r="J72" s="72">
        <v>0</v>
      </c>
      <c r="K72" s="72">
        <v>0</v>
      </c>
      <c r="L72" s="72">
        <v>0</v>
      </c>
      <c r="M72" s="72">
        <v>0</v>
      </c>
      <c r="N72" s="72">
        <v>0</v>
      </c>
      <c r="O72" s="72">
        <v>0</v>
      </c>
      <c r="P72" s="72">
        <v>0</v>
      </c>
      <c r="Q72" s="72">
        <v>0</v>
      </c>
      <c r="R72" s="72">
        <v>0</v>
      </c>
      <c r="S72" s="72">
        <v>0</v>
      </c>
      <c r="T72" s="72">
        <v>0</v>
      </c>
      <c r="U72" s="72">
        <v>9.34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0.159</v>
      </c>
      <c r="AH72" s="72">
        <v>10.056000000000001</v>
      </c>
      <c r="AI72" s="72">
        <v>10.9</v>
      </c>
      <c r="AJ72" s="74"/>
      <c r="AK72" s="60">
        <v>0.159</v>
      </c>
      <c r="AL72" s="73">
        <v>0.159</v>
      </c>
      <c r="AM72" s="59"/>
      <c r="AN72" s="59"/>
      <c r="AO72" s="60">
        <v>0.159</v>
      </c>
      <c r="AP72" s="59"/>
      <c r="AQ72" s="60">
        <v>0</v>
      </c>
      <c r="AR72" s="60">
        <v>0</v>
      </c>
      <c r="AS72" s="60">
        <v>9.34</v>
      </c>
      <c r="AT72" s="60">
        <v>0</v>
      </c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37"/>
    </row>
    <row r="73" spans="1:66" ht="15" x14ac:dyDescent="0.25">
      <c r="A73" s="71" t="s">
        <v>151</v>
      </c>
      <c r="B73" s="71" t="s">
        <v>638</v>
      </c>
      <c r="C73" s="175">
        <v>0</v>
      </c>
      <c r="D73" s="175">
        <v>0.3</v>
      </c>
      <c r="E73" s="175">
        <v>0</v>
      </c>
      <c r="F73" s="175">
        <v>0</v>
      </c>
      <c r="G73" s="175">
        <v>0</v>
      </c>
      <c r="H73" s="175">
        <v>0</v>
      </c>
      <c r="I73" s="175">
        <v>0</v>
      </c>
      <c r="J73" s="175">
        <v>0</v>
      </c>
      <c r="K73" s="175">
        <v>0</v>
      </c>
      <c r="L73" s="175">
        <v>0</v>
      </c>
      <c r="M73" s="175">
        <v>0</v>
      </c>
      <c r="N73" s="175">
        <v>0</v>
      </c>
      <c r="O73" s="175">
        <v>0</v>
      </c>
      <c r="P73" s="175">
        <v>6.5</v>
      </c>
      <c r="Q73" s="175">
        <v>0</v>
      </c>
      <c r="R73" s="175">
        <v>0</v>
      </c>
      <c r="S73" s="175">
        <v>0</v>
      </c>
      <c r="T73" s="175">
        <v>0</v>
      </c>
      <c r="U73" s="175">
        <v>0</v>
      </c>
      <c r="V73" s="175">
        <v>0</v>
      </c>
      <c r="W73" s="175">
        <v>0</v>
      </c>
      <c r="X73" s="175">
        <v>0</v>
      </c>
      <c r="Y73" s="175">
        <v>0</v>
      </c>
      <c r="Z73" s="175">
        <v>0</v>
      </c>
      <c r="AA73" s="175">
        <v>0</v>
      </c>
      <c r="AB73" s="175">
        <v>0</v>
      </c>
      <c r="AC73" s="175">
        <v>0</v>
      </c>
      <c r="AD73" s="175">
        <v>0</v>
      </c>
      <c r="AE73" s="175">
        <v>0</v>
      </c>
      <c r="AF73" s="175">
        <v>0</v>
      </c>
      <c r="AG73" s="175">
        <v>0.1</v>
      </c>
      <c r="AH73" s="175">
        <v>6.9</v>
      </c>
      <c r="AI73" s="175">
        <v>6.3</v>
      </c>
      <c r="AJ73" s="74"/>
      <c r="AK73" s="60">
        <v>0.1</v>
      </c>
      <c r="AL73" s="73">
        <v>0.1</v>
      </c>
      <c r="AM73" s="59"/>
      <c r="AN73" s="59"/>
      <c r="AO73" s="60">
        <v>0.1</v>
      </c>
      <c r="AP73" s="59"/>
      <c r="AQ73" s="60">
        <v>0</v>
      </c>
      <c r="AR73" s="60">
        <v>6.5</v>
      </c>
      <c r="AS73" s="60">
        <v>0</v>
      </c>
      <c r="AT73" s="60">
        <v>0</v>
      </c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37"/>
    </row>
    <row r="74" spans="1:66" ht="15" x14ac:dyDescent="0.25">
      <c r="A74" s="71" t="s">
        <v>76</v>
      </c>
      <c r="B74" s="71" t="s">
        <v>152</v>
      </c>
      <c r="C74" s="72">
        <v>0</v>
      </c>
      <c r="D74" s="72">
        <v>9.2999999999999999E-2</v>
      </c>
      <c r="E74" s="72">
        <v>0</v>
      </c>
      <c r="F74" s="72">
        <v>0</v>
      </c>
      <c r="G74" s="72">
        <v>0</v>
      </c>
      <c r="H74" s="72">
        <v>0</v>
      </c>
      <c r="I74" s="72">
        <v>0.61099999999999999</v>
      </c>
      <c r="J74" s="72">
        <v>0</v>
      </c>
      <c r="K74" s="72">
        <v>0</v>
      </c>
      <c r="L74" s="72">
        <v>0</v>
      </c>
      <c r="M74" s="72">
        <v>0</v>
      </c>
      <c r="N74" s="72">
        <v>0</v>
      </c>
      <c r="O74" s="72">
        <v>0</v>
      </c>
      <c r="P74" s="72">
        <v>0</v>
      </c>
      <c r="Q74" s="72">
        <v>0</v>
      </c>
      <c r="R74" s="72">
        <v>0</v>
      </c>
      <c r="S74" s="72">
        <v>0</v>
      </c>
      <c r="T74" s="72">
        <v>0</v>
      </c>
      <c r="U74" s="72">
        <v>0</v>
      </c>
      <c r="V74" s="72">
        <v>8.16</v>
      </c>
      <c r="W74" s="72">
        <v>0</v>
      </c>
      <c r="X74" s="72">
        <v>0</v>
      </c>
      <c r="Y74" s="72">
        <v>0</v>
      </c>
      <c r="Z74" s="72">
        <v>0</v>
      </c>
      <c r="AA74" s="72">
        <v>0</v>
      </c>
      <c r="AB74" s="72">
        <v>0</v>
      </c>
      <c r="AC74" s="72">
        <v>0</v>
      </c>
      <c r="AD74" s="72">
        <v>0</v>
      </c>
      <c r="AE74" s="72">
        <v>0</v>
      </c>
      <c r="AF74" s="72">
        <v>0</v>
      </c>
      <c r="AG74" s="72" t="s">
        <v>633</v>
      </c>
      <c r="AH74" s="72">
        <v>8.8640000000000008</v>
      </c>
      <c r="AI74" s="72" t="s">
        <v>633</v>
      </c>
      <c r="AJ74" s="74"/>
      <c r="AK74" s="60">
        <v>0</v>
      </c>
      <c r="AL74" s="126">
        <v>0</v>
      </c>
      <c r="AM74" s="59"/>
      <c r="AN74" s="59"/>
      <c r="AO74" s="60">
        <v>0</v>
      </c>
      <c r="AP74" s="59"/>
      <c r="AQ74" s="60">
        <v>0.61099999999999999</v>
      </c>
      <c r="AR74" s="60">
        <v>0</v>
      </c>
      <c r="AS74" s="60">
        <v>8.16</v>
      </c>
      <c r="AT74" s="60">
        <v>0</v>
      </c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37"/>
    </row>
    <row r="75" spans="1:66" ht="15" x14ac:dyDescent="0.25">
      <c r="A75" s="71" t="s">
        <v>99</v>
      </c>
      <c r="B75" s="71" t="s">
        <v>153</v>
      </c>
      <c r="C75" s="72">
        <v>0</v>
      </c>
      <c r="D75" s="72">
        <v>4.5590000000000002</v>
      </c>
      <c r="E75" s="72">
        <v>0</v>
      </c>
      <c r="F75" s="72">
        <v>0</v>
      </c>
      <c r="G75" s="72">
        <v>0</v>
      </c>
      <c r="H75" s="72">
        <v>0</v>
      </c>
      <c r="I75" s="72">
        <v>0</v>
      </c>
      <c r="J75" s="72">
        <v>0</v>
      </c>
      <c r="K75" s="72">
        <v>0</v>
      </c>
      <c r="L75" s="72">
        <v>0</v>
      </c>
      <c r="M75" s="72">
        <v>0</v>
      </c>
      <c r="N75" s="72">
        <v>0</v>
      </c>
      <c r="O75" s="72">
        <v>0</v>
      </c>
      <c r="P75" s="72">
        <v>0</v>
      </c>
      <c r="Q75" s="72">
        <v>0</v>
      </c>
      <c r="R75" s="72">
        <v>0</v>
      </c>
      <c r="S75" s="72">
        <v>0</v>
      </c>
      <c r="T75" s="72">
        <v>0</v>
      </c>
      <c r="U75" s="72">
        <v>22.286000000000001</v>
      </c>
      <c r="V75" s="72">
        <v>0</v>
      </c>
      <c r="W75" s="72">
        <v>0</v>
      </c>
      <c r="X75" s="72">
        <v>0</v>
      </c>
      <c r="Y75" s="72">
        <v>0</v>
      </c>
      <c r="Z75" s="72">
        <v>0</v>
      </c>
      <c r="AA75" s="72">
        <v>0</v>
      </c>
      <c r="AB75" s="72">
        <v>0</v>
      </c>
      <c r="AC75" s="72">
        <v>0</v>
      </c>
      <c r="AD75" s="72">
        <v>0</v>
      </c>
      <c r="AE75" s="72">
        <v>0</v>
      </c>
      <c r="AF75" s="72">
        <v>0</v>
      </c>
      <c r="AG75" s="72">
        <v>0.41699999999999998</v>
      </c>
      <c r="AH75" s="72">
        <v>27.262000000000004</v>
      </c>
      <c r="AI75" s="72">
        <v>20.100000000000001</v>
      </c>
      <c r="AJ75" s="74"/>
      <c r="AK75" s="60">
        <v>0.41699999999999998</v>
      </c>
      <c r="AL75" s="73">
        <v>0.41699999999999998</v>
      </c>
      <c r="AM75" s="59"/>
      <c r="AN75" s="59"/>
      <c r="AO75" s="60">
        <v>0.41699999999999998</v>
      </c>
      <c r="AP75" s="59"/>
      <c r="AQ75" s="60">
        <v>0</v>
      </c>
      <c r="AR75" s="60">
        <v>0</v>
      </c>
      <c r="AS75" s="60">
        <v>22.286000000000001</v>
      </c>
      <c r="AT75" s="60">
        <v>0</v>
      </c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37"/>
    </row>
    <row r="76" spans="1:66" ht="15" x14ac:dyDescent="0.25">
      <c r="A76" s="71" t="s">
        <v>69</v>
      </c>
      <c r="B76" s="71" t="s">
        <v>154</v>
      </c>
      <c r="C76" s="72">
        <v>0</v>
      </c>
      <c r="D76" s="72">
        <v>0.2</v>
      </c>
      <c r="E76" s="72">
        <v>0</v>
      </c>
      <c r="F76" s="72">
        <v>0</v>
      </c>
      <c r="G76" s="72">
        <v>0</v>
      </c>
      <c r="H76" s="72">
        <v>0</v>
      </c>
      <c r="I76" s="72">
        <v>0</v>
      </c>
      <c r="J76" s="72">
        <v>0</v>
      </c>
      <c r="K76" s="72">
        <v>0</v>
      </c>
      <c r="L76" s="72">
        <v>0</v>
      </c>
      <c r="M76" s="72">
        <v>0</v>
      </c>
      <c r="N76" s="72">
        <v>0</v>
      </c>
      <c r="O76" s="72">
        <v>0</v>
      </c>
      <c r="P76" s="72">
        <v>0</v>
      </c>
      <c r="Q76" s="72">
        <v>0</v>
      </c>
      <c r="R76" s="72">
        <v>0</v>
      </c>
      <c r="S76" s="72">
        <v>0</v>
      </c>
      <c r="T76" s="72">
        <v>0</v>
      </c>
      <c r="U76" s="72">
        <v>9.1</v>
      </c>
      <c r="V76" s="72">
        <v>9.4</v>
      </c>
      <c r="W76" s="72">
        <v>0</v>
      </c>
      <c r="X76" s="72">
        <v>0</v>
      </c>
      <c r="Y76" s="72">
        <v>0</v>
      </c>
      <c r="Z76" s="72">
        <v>0</v>
      </c>
      <c r="AA76" s="72">
        <v>0</v>
      </c>
      <c r="AB76" s="72">
        <v>0</v>
      </c>
      <c r="AC76" s="72">
        <v>0</v>
      </c>
      <c r="AD76" s="72">
        <v>0</v>
      </c>
      <c r="AE76" s="72">
        <v>0</v>
      </c>
      <c r="AF76" s="72">
        <v>0</v>
      </c>
      <c r="AG76" s="72">
        <v>0.20599999999999999</v>
      </c>
      <c r="AH76" s="72">
        <v>18.905999999999999</v>
      </c>
      <c r="AI76" s="72">
        <v>0</v>
      </c>
      <c r="AJ76" s="74"/>
      <c r="AK76" s="60">
        <v>0.20599999999999999</v>
      </c>
      <c r="AL76" s="73">
        <v>0.20599999999999999</v>
      </c>
      <c r="AM76" s="59"/>
      <c r="AN76" s="59"/>
      <c r="AO76" s="60">
        <v>0.20599999999999999</v>
      </c>
      <c r="AP76" s="59"/>
      <c r="AQ76" s="60">
        <v>0</v>
      </c>
      <c r="AR76" s="60">
        <v>0</v>
      </c>
      <c r="AS76" s="60">
        <v>18.5</v>
      </c>
      <c r="AT76" s="60">
        <v>0</v>
      </c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37"/>
    </row>
    <row r="77" spans="1:66" ht="15" x14ac:dyDescent="0.25">
      <c r="A77" s="71" t="s">
        <v>155</v>
      </c>
      <c r="B77" s="71" t="s">
        <v>156</v>
      </c>
      <c r="C77" s="72">
        <v>0</v>
      </c>
      <c r="D77" s="72">
        <v>0.4</v>
      </c>
      <c r="E77" s="72">
        <v>0</v>
      </c>
      <c r="F77" s="72">
        <v>0</v>
      </c>
      <c r="G77" s="72">
        <v>0</v>
      </c>
      <c r="H77" s="72">
        <v>0</v>
      </c>
      <c r="I77" s="72">
        <v>0</v>
      </c>
      <c r="J77" s="72">
        <v>0</v>
      </c>
      <c r="K77" s="72">
        <v>0</v>
      </c>
      <c r="L77" s="72">
        <v>0</v>
      </c>
      <c r="M77" s="72">
        <v>0</v>
      </c>
      <c r="N77" s="72">
        <v>0</v>
      </c>
      <c r="O77" s="72">
        <v>0</v>
      </c>
      <c r="P77" s="72">
        <v>0</v>
      </c>
      <c r="Q77" s="72">
        <v>0</v>
      </c>
      <c r="R77" s="72">
        <v>0</v>
      </c>
      <c r="S77" s="72">
        <v>0</v>
      </c>
      <c r="T77" s="72">
        <v>0</v>
      </c>
      <c r="U77" s="72">
        <v>0</v>
      </c>
      <c r="V77" s="72">
        <v>8.9</v>
      </c>
      <c r="W77" s="72">
        <v>0</v>
      </c>
      <c r="X77" s="72">
        <v>0</v>
      </c>
      <c r="Y77" s="72">
        <v>0</v>
      </c>
      <c r="Z77" s="72">
        <v>0</v>
      </c>
      <c r="AA77" s="72">
        <v>0</v>
      </c>
      <c r="AB77" s="72">
        <v>0</v>
      </c>
      <c r="AC77" s="72">
        <v>0</v>
      </c>
      <c r="AD77" s="72">
        <v>0</v>
      </c>
      <c r="AE77" s="72">
        <v>0</v>
      </c>
      <c r="AF77" s="72">
        <v>0</v>
      </c>
      <c r="AG77" s="72">
        <v>0</v>
      </c>
      <c r="AH77" s="72">
        <v>9.4191600000000015</v>
      </c>
      <c r="AI77" s="72">
        <v>7.944</v>
      </c>
      <c r="AJ77" s="74"/>
      <c r="AK77" s="60">
        <v>0</v>
      </c>
      <c r="AL77" s="73">
        <v>0.11915999999999999</v>
      </c>
      <c r="AM77" s="59"/>
      <c r="AN77" s="59"/>
      <c r="AO77" s="60">
        <v>0.11915999999999999</v>
      </c>
      <c r="AP77" s="59"/>
      <c r="AQ77" s="60">
        <v>0</v>
      </c>
      <c r="AR77" s="60">
        <v>0</v>
      </c>
      <c r="AS77" s="60">
        <v>8.9</v>
      </c>
      <c r="AT77" s="60">
        <v>0</v>
      </c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37"/>
    </row>
    <row r="78" spans="1:66" ht="15" x14ac:dyDescent="0.25">
      <c r="A78" s="71" t="s">
        <v>157</v>
      </c>
      <c r="B78" s="71" t="s">
        <v>158</v>
      </c>
      <c r="C78" s="72">
        <v>0</v>
      </c>
      <c r="D78" s="72">
        <v>0</v>
      </c>
      <c r="E78" s="72">
        <v>0</v>
      </c>
      <c r="F78" s="72">
        <v>0</v>
      </c>
      <c r="G78" s="72">
        <v>0</v>
      </c>
      <c r="H78" s="72">
        <v>0</v>
      </c>
      <c r="I78" s="72">
        <v>0</v>
      </c>
      <c r="J78" s="72">
        <v>0</v>
      </c>
      <c r="K78" s="72">
        <v>0</v>
      </c>
      <c r="L78" s="72">
        <v>0</v>
      </c>
      <c r="M78" s="72">
        <v>0</v>
      </c>
      <c r="N78" s="72">
        <v>0</v>
      </c>
      <c r="O78" s="72">
        <v>0</v>
      </c>
      <c r="P78" s="72">
        <v>0</v>
      </c>
      <c r="Q78" s="72">
        <v>0</v>
      </c>
      <c r="R78" s="72">
        <v>0</v>
      </c>
      <c r="S78" s="72">
        <v>0</v>
      </c>
      <c r="T78" s="72">
        <v>0</v>
      </c>
      <c r="U78" s="72">
        <v>0</v>
      </c>
      <c r="V78" s="72">
        <v>0</v>
      </c>
      <c r="W78" s="72">
        <v>0</v>
      </c>
      <c r="X78" s="72">
        <v>0</v>
      </c>
      <c r="Y78" s="72">
        <v>6</v>
      </c>
      <c r="Z78" s="72">
        <v>0</v>
      </c>
      <c r="AA78" s="72">
        <v>0</v>
      </c>
      <c r="AB78" s="72">
        <v>0</v>
      </c>
      <c r="AC78" s="72">
        <v>0</v>
      </c>
      <c r="AD78" s="72">
        <v>0</v>
      </c>
      <c r="AE78" s="72">
        <v>0</v>
      </c>
      <c r="AF78" s="72">
        <v>0</v>
      </c>
      <c r="AG78" s="72">
        <v>0</v>
      </c>
      <c r="AH78" s="72">
        <v>6.0765000000000002</v>
      </c>
      <c r="AI78" s="72">
        <v>5.0999999999999996</v>
      </c>
      <c r="AJ78" s="74"/>
      <c r="AK78" s="60">
        <v>0</v>
      </c>
      <c r="AL78" s="73">
        <v>7.6499999999999999E-2</v>
      </c>
      <c r="AM78" s="59"/>
      <c r="AN78" s="59"/>
      <c r="AO78" s="60">
        <v>7.6499999999999999E-2</v>
      </c>
      <c r="AP78" s="59"/>
      <c r="AQ78" s="60">
        <v>0</v>
      </c>
      <c r="AR78" s="60">
        <v>6</v>
      </c>
      <c r="AS78" s="60">
        <v>0</v>
      </c>
      <c r="AT78" s="60">
        <v>0</v>
      </c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37"/>
    </row>
    <row r="79" spans="1:66" ht="15" x14ac:dyDescent="0.25">
      <c r="A79" s="71" t="s">
        <v>159</v>
      </c>
      <c r="B79" s="71" t="s">
        <v>160</v>
      </c>
      <c r="C79" s="72">
        <v>0</v>
      </c>
      <c r="D79" s="72">
        <v>0.45</v>
      </c>
      <c r="E79" s="72">
        <v>0</v>
      </c>
      <c r="F79" s="72">
        <v>0</v>
      </c>
      <c r="G79" s="72">
        <v>0</v>
      </c>
      <c r="H79" s="72">
        <v>0</v>
      </c>
      <c r="I79" s="72">
        <v>0</v>
      </c>
      <c r="J79" s="72">
        <v>0</v>
      </c>
      <c r="K79" s="72">
        <v>0</v>
      </c>
      <c r="L79" s="72">
        <v>0</v>
      </c>
      <c r="M79" s="72">
        <v>0</v>
      </c>
      <c r="N79" s="72">
        <v>0</v>
      </c>
      <c r="O79" s="72">
        <v>0</v>
      </c>
      <c r="P79" s="72">
        <v>0</v>
      </c>
      <c r="Q79" s="72">
        <v>0</v>
      </c>
      <c r="R79" s="72">
        <v>0</v>
      </c>
      <c r="S79" s="72">
        <v>0</v>
      </c>
      <c r="T79" s="72">
        <v>0</v>
      </c>
      <c r="U79" s="72">
        <v>0</v>
      </c>
      <c r="V79" s="72">
        <v>0</v>
      </c>
      <c r="W79" s="72">
        <v>0</v>
      </c>
      <c r="X79" s="72">
        <v>0</v>
      </c>
      <c r="Y79" s="72">
        <v>0</v>
      </c>
      <c r="Z79" s="72">
        <v>0</v>
      </c>
      <c r="AA79" s="72">
        <v>0</v>
      </c>
      <c r="AB79" s="72">
        <v>0</v>
      </c>
      <c r="AC79" s="72">
        <v>0</v>
      </c>
      <c r="AD79" s="72">
        <v>16.79</v>
      </c>
      <c r="AE79" s="72">
        <v>0</v>
      </c>
      <c r="AF79" s="72">
        <v>0</v>
      </c>
      <c r="AG79" s="72">
        <v>8.2000000000000003E-2</v>
      </c>
      <c r="AH79" s="72">
        <v>17.321999999999999</v>
      </c>
      <c r="AI79" s="72">
        <v>13.77</v>
      </c>
      <c r="AJ79" s="74"/>
      <c r="AK79" s="60">
        <v>8.2000000000000003E-2</v>
      </c>
      <c r="AL79" s="73">
        <v>8.2000000000000003E-2</v>
      </c>
      <c r="AM79" s="59"/>
      <c r="AN79" s="59"/>
      <c r="AO79" s="60">
        <v>8.2000000000000003E-2</v>
      </c>
      <c r="AP79" s="59"/>
      <c r="AQ79" s="60">
        <v>0</v>
      </c>
      <c r="AR79" s="60">
        <v>0</v>
      </c>
      <c r="AS79" s="60">
        <v>0</v>
      </c>
      <c r="AT79" s="60">
        <v>0</v>
      </c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37"/>
    </row>
    <row r="80" spans="1:66" ht="15" x14ac:dyDescent="0.25">
      <c r="A80" s="71" t="s">
        <v>161</v>
      </c>
      <c r="B80" s="71" t="s">
        <v>162</v>
      </c>
      <c r="C80" s="72">
        <v>0</v>
      </c>
      <c r="D80" s="72">
        <v>0.61</v>
      </c>
      <c r="E80" s="72">
        <v>0</v>
      </c>
      <c r="F80" s="72">
        <v>0</v>
      </c>
      <c r="G80" s="72">
        <v>0</v>
      </c>
      <c r="H80" s="72">
        <v>0</v>
      </c>
      <c r="I80" s="72">
        <v>0</v>
      </c>
      <c r="J80" s="72">
        <v>0</v>
      </c>
      <c r="K80" s="72">
        <v>0</v>
      </c>
      <c r="L80" s="72">
        <v>0</v>
      </c>
      <c r="M80" s="72">
        <v>0</v>
      </c>
      <c r="N80" s="72">
        <v>0</v>
      </c>
      <c r="O80" s="72">
        <v>0</v>
      </c>
      <c r="P80" s="72">
        <v>0</v>
      </c>
      <c r="Q80" s="72">
        <v>0</v>
      </c>
      <c r="R80" s="72">
        <v>0</v>
      </c>
      <c r="S80" s="72">
        <v>0</v>
      </c>
      <c r="T80" s="72">
        <v>0</v>
      </c>
      <c r="U80" s="72">
        <v>0</v>
      </c>
      <c r="V80" s="72">
        <v>0</v>
      </c>
      <c r="W80" s="72">
        <v>0</v>
      </c>
      <c r="X80" s="72">
        <v>0</v>
      </c>
      <c r="Y80" s="72">
        <v>8.9320000000000004</v>
      </c>
      <c r="Z80" s="72">
        <v>0</v>
      </c>
      <c r="AA80" s="72">
        <v>0</v>
      </c>
      <c r="AB80" s="72">
        <v>0</v>
      </c>
      <c r="AC80" s="72">
        <v>0</v>
      </c>
      <c r="AD80" s="72">
        <v>0</v>
      </c>
      <c r="AE80" s="72">
        <v>0</v>
      </c>
      <c r="AF80" s="72">
        <v>0</v>
      </c>
      <c r="AG80" s="72">
        <v>0.14499999999999999</v>
      </c>
      <c r="AH80" s="72">
        <v>9.6869999999999994</v>
      </c>
      <c r="AI80" s="72">
        <v>8.4719999999999995</v>
      </c>
      <c r="AJ80" s="74"/>
      <c r="AK80" s="60">
        <v>0.14499999999999999</v>
      </c>
      <c r="AL80" s="73">
        <v>0.14499999999999999</v>
      </c>
      <c r="AM80" s="59"/>
      <c r="AN80" s="59"/>
      <c r="AO80" s="60">
        <v>0.14499999999999999</v>
      </c>
      <c r="AP80" s="59"/>
      <c r="AQ80" s="60">
        <v>0</v>
      </c>
      <c r="AR80" s="60">
        <v>8.9320000000000004</v>
      </c>
      <c r="AS80" s="60">
        <v>0</v>
      </c>
      <c r="AT80" s="60">
        <v>0</v>
      </c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37"/>
    </row>
    <row r="81" spans="1:66" ht="15" x14ac:dyDescent="0.25">
      <c r="A81" s="71" t="s">
        <v>59</v>
      </c>
      <c r="B81" s="71" t="s">
        <v>163</v>
      </c>
      <c r="C81" s="72">
        <v>0</v>
      </c>
      <c r="D81" s="72">
        <v>1.804</v>
      </c>
      <c r="E81" s="72">
        <v>0</v>
      </c>
      <c r="F81" s="72">
        <v>0</v>
      </c>
      <c r="G81" s="72">
        <v>0</v>
      </c>
      <c r="H81" s="72">
        <v>0</v>
      </c>
      <c r="I81" s="72">
        <v>0</v>
      </c>
      <c r="J81" s="72">
        <v>0</v>
      </c>
      <c r="K81" s="72">
        <v>0</v>
      </c>
      <c r="L81" s="72">
        <v>0</v>
      </c>
      <c r="M81" s="72">
        <v>0</v>
      </c>
      <c r="N81" s="72">
        <v>27.632000000000001</v>
      </c>
      <c r="O81" s="72">
        <v>0</v>
      </c>
      <c r="P81" s="72">
        <v>0</v>
      </c>
      <c r="Q81" s="72">
        <v>0</v>
      </c>
      <c r="R81" s="72">
        <v>0</v>
      </c>
      <c r="S81" s="72">
        <v>0</v>
      </c>
      <c r="T81" s="72">
        <v>0</v>
      </c>
      <c r="U81" s="72">
        <v>0</v>
      </c>
      <c r="V81" s="72">
        <v>0</v>
      </c>
      <c r="W81" s="72">
        <v>0</v>
      </c>
      <c r="X81" s="72">
        <v>0</v>
      </c>
      <c r="Y81" s="72">
        <v>0</v>
      </c>
      <c r="Z81" s="72">
        <v>0</v>
      </c>
      <c r="AA81" s="72">
        <v>0</v>
      </c>
      <c r="AB81" s="72">
        <v>0</v>
      </c>
      <c r="AC81" s="72">
        <v>0</v>
      </c>
      <c r="AD81" s="72">
        <v>0</v>
      </c>
      <c r="AE81" s="72">
        <v>0</v>
      </c>
      <c r="AF81" s="72">
        <v>0</v>
      </c>
      <c r="AG81" s="72">
        <v>0.98199999999999998</v>
      </c>
      <c r="AH81" s="72">
        <v>30.417999999999999</v>
      </c>
      <c r="AI81" s="72">
        <v>25.52</v>
      </c>
      <c r="AJ81" s="74"/>
      <c r="AK81" s="60">
        <v>0.98199999999999998</v>
      </c>
      <c r="AL81" s="73">
        <v>0.98199999999999998</v>
      </c>
      <c r="AM81" s="59"/>
      <c r="AN81" s="59"/>
      <c r="AO81" s="60">
        <v>0.98199999999999998</v>
      </c>
      <c r="AP81" s="59"/>
      <c r="AQ81" s="60">
        <v>0</v>
      </c>
      <c r="AR81" s="60">
        <v>27.632000000000001</v>
      </c>
      <c r="AS81" s="60">
        <v>0</v>
      </c>
      <c r="AT81" s="60">
        <v>0</v>
      </c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37"/>
    </row>
    <row r="82" spans="1:66" ht="15" x14ac:dyDescent="0.25">
      <c r="A82" s="71" t="s">
        <v>82</v>
      </c>
      <c r="B82" s="71" t="s">
        <v>164</v>
      </c>
      <c r="C82" s="72">
        <v>0</v>
      </c>
      <c r="D82" s="72">
        <v>0.04</v>
      </c>
      <c r="E82" s="72">
        <v>0</v>
      </c>
      <c r="F82" s="72">
        <v>0</v>
      </c>
      <c r="G82" s="72">
        <v>0</v>
      </c>
      <c r="H82" s="72">
        <v>0</v>
      </c>
      <c r="I82" s="72">
        <v>0</v>
      </c>
      <c r="J82" s="72">
        <v>0</v>
      </c>
      <c r="K82" s="72">
        <v>0</v>
      </c>
      <c r="L82" s="72">
        <v>0</v>
      </c>
      <c r="M82" s="72">
        <v>0</v>
      </c>
      <c r="N82" s="72">
        <v>0</v>
      </c>
      <c r="O82" s="72">
        <v>0</v>
      </c>
      <c r="P82" s="72">
        <v>12.3</v>
      </c>
      <c r="Q82" s="72">
        <v>0</v>
      </c>
      <c r="R82" s="72">
        <v>0</v>
      </c>
      <c r="S82" s="72">
        <v>0</v>
      </c>
      <c r="T82" s="72">
        <v>0</v>
      </c>
      <c r="U82" s="72">
        <v>0</v>
      </c>
      <c r="V82" s="72">
        <v>0</v>
      </c>
      <c r="W82" s="72">
        <v>0</v>
      </c>
      <c r="X82" s="72">
        <v>0</v>
      </c>
      <c r="Y82" s="72">
        <v>0</v>
      </c>
      <c r="Z82" s="72">
        <v>0</v>
      </c>
      <c r="AA82" s="72">
        <v>0</v>
      </c>
      <c r="AB82" s="72">
        <v>0</v>
      </c>
      <c r="AC82" s="72">
        <v>0</v>
      </c>
      <c r="AD82" s="72">
        <v>0</v>
      </c>
      <c r="AE82" s="72">
        <v>0</v>
      </c>
      <c r="AF82" s="72">
        <v>0</v>
      </c>
      <c r="AG82" s="72">
        <v>0.22800000000000001</v>
      </c>
      <c r="AH82" s="72">
        <v>12.568</v>
      </c>
      <c r="AI82" s="72">
        <v>11.9</v>
      </c>
      <c r="AJ82" s="74"/>
      <c r="AK82" s="60">
        <v>0.22800000000000001</v>
      </c>
      <c r="AL82" s="73">
        <v>0.22800000000000001</v>
      </c>
      <c r="AM82" s="59"/>
      <c r="AN82" s="59"/>
      <c r="AO82" s="60">
        <v>0.22800000000000001</v>
      </c>
      <c r="AP82" s="59"/>
      <c r="AQ82" s="60">
        <v>0</v>
      </c>
      <c r="AR82" s="60">
        <v>12.3</v>
      </c>
      <c r="AS82" s="60">
        <v>0</v>
      </c>
      <c r="AT82" s="60">
        <v>0</v>
      </c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37"/>
    </row>
    <row r="83" spans="1:66" ht="15" x14ac:dyDescent="0.25">
      <c r="A83" s="71" t="s">
        <v>165</v>
      </c>
      <c r="B83" s="71" t="s">
        <v>166</v>
      </c>
      <c r="C83" s="72">
        <v>0</v>
      </c>
      <c r="D83" s="72">
        <v>0.61399999999999999</v>
      </c>
      <c r="E83" s="72">
        <v>0</v>
      </c>
      <c r="F83" s="72">
        <v>0</v>
      </c>
      <c r="G83" s="72">
        <v>0</v>
      </c>
      <c r="H83" s="72">
        <v>0</v>
      </c>
      <c r="I83" s="72">
        <v>0</v>
      </c>
      <c r="J83" s="72">
        <v>0</v>
      </c>
      <c r="K83" s="72">
        <v>0</v>
      </c>
      <c r="L83" s="72">
        <v>0</v>
      </c>
      <c r="M83" s="72">
        <v>0</v>
      </c>
      <c r="N83" s="72">
        <v>0</v>
      </c>
      <c r="O83" s="72">
        <v>0</v>
      </c>
      <c r="P83" s="72">
        <v>0</v>
      </c>
      <c r="Q83" s="72">
        <v>0</v>
      </c>
      <c r="R83" s="72">
        <v>0</v>
      </c>
      <c r="S83" s="72">
        <v>0</v>
      </c>
      <c r="T83" s="72">
        <v>0</v>
      </c>
      <c r="U83" s="72">
        <v>0</v>
      </c>
      <c r="V83" s="72">
        <v>3.5070000000000001</v>
      </c>
      <c r="W83" s="72">
        <v>0</v>
      </c>
      <c r="X83" s="72">
        <v>0</v>
      </c>
      <c r="Y83" s="72">
        <v>0</v>
      </c>
      <c r="Z83" s="72">
        <v>0</v>
      </c>
      <c r="AA83" s="72">
        <v>0</v>
      </c>
      <c r="AB83" s="72">
        <v>0</v>
      </c>
      <c r="AC83" s="72">
        <v>0.69699999999999995</v>
      </c>
      <c r="AD83" s="72">
        <v>0</v>
      </c>
      <c r="AE83" s="72">
        <v>0</v>
      </c>
      <c r="AF83" s="72">
        <v>0</v>
      </c>
      <c r="AG83" s="72">
        <v>0</v>
      </c>
      <c r="AH83" s="72">
        <v>4.8871350000000007</v>
      </c>
      <c r="AI83" s="72">
        <v>4.609</v>
      </c>
      <c r="AJ83" s="74"/>
      <c r="AK83" s="60">
        <v>0</v>
      </c>
      <c r="AL83" s="73">
        <v>6.9135000000000002E-2</v>
      </c>
      <c r="AM83" s="59"/>
      <c r="AN83" s="59"/>
      <c r="AO83" s="60">
        <v>0.76613500000000001</v>
      </c>
      <c r="AP83" s="59"/>
      <c r="AQ83" s="60">
        <v>0</v>
      </c>
      <c r="AR83" s="60">
        <v>0</v>
      </c>
      <c r="AS83" s="60">
        <v>3.5070000000000001</v>
      </c>
      <c r="AT83" s="60">
        <v>0</v>
      </c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37"/>
    </row>
    <row r="84" spans="1:66" ht="15" x14ac:dyDescent="0.25">
      <c r="A84" s="71" t="s">
        <v>143</v>
      </c>
      <c r="B84" s="71" t="s">
        <v>167</v>
      </c>
      <c r="C84" s="72">
        <v>0</v>
      </c>
      <c r="D84" s="72">
        <v>1.5</v>
      </c>
      <c r="E84" s="72">
        <v>0</v>
      </c>
      <c r="F84" s="72">
        <v>0</v>
      </c>
      <c r="G84" s="72">
        <v>0</v>
      </c>
      <c r="H84" s="72">
        <v>0</v>
      </c>
      <c r="I84" s="72">
        <v>0</v>
      </c>
      <c r="J84" s="72">
        <v>0</v>
      </c>
      <c r="K84" s="72">
        <v>0</v>
      </c>
      <c r="L84" s="72">
        <v>0</v>
      </c>
      <c r="M84" s="72">
        <v>0</v>
      </c>
      <c r="N84" s="72">
        <v>0</v>
      </c>
      <c r="O84" s="72">
        <v>0</v>
      </c>
      <c r="P84" s="72">
        <v>18</v>
      </c>
      <c r="Q84" s="72">
        <v>0</v>
      </c>
      <c r="R84" s="72">
        <v>0</v>
      </c>
      <c r="S84" s="72">
        <v>0</v>
      </c>
      <c r="T84" s="72">
        <v>0</v>
      </c>
      <c r="U84" s="72">
        <v>0</v>
      </c>
      <c r="V84" s="72">
        <v>4</v>
      </c>
      <c r="W84" s="72">
        <v>0</v>
      </c>
      <c r="X84" s="72">
        <v>0</v>
      </c>
      <c r="Y84" s="72">
        <v>0</v>
      </c>
      <c r="Z84" s="72">
        <v>0</v>
      </c>
      <c r="AA84" s="72">
        <v>0</v>
      </c>
      <c r="AB84" s="72">
        <v>0</v>
      </c>
      <c r="AC84" s="72">
        <v>0</v>
      </c>
      <c r="AD84" s="72">
        <v>0</v>
      </c>
      <c r="AE84" s="72">
        <v>0</v>
      </c>
      <c r="AF84" s="72">
        <v>0</v>
      </c>
      <c r="AG84" s="72">
        <v>0.434</v>
      </c>
      <c r="AH84" s="72">
        <v>23.934000000000001</v>
      </c>
      <c r="AI84" s="72">
        <v>18.616</v>
      </c>
      <c r="AJ84" s="74"/>
      <c r="AK84" s="60">
        <v>0.434</v>
      </c>
      <c r="AL84" s="73">
        <v>0.434</v>
      </c>
      <c r="AM84" s="59"/>
      <c r="AN84" s="59"/>
      <c r="AO84" s="60">
        <v>0.434</v>
      </c>
      <c r="AP84" s="59"/>
      <c r="AQ84" s="60">
        <v>0</v>
      </c>
      <c r="AR84" s="60">
        <v>18</v>
      </c>
      <c r="AS84" s="60">
        <v>4</v>
      </c>
      <c r="AT84" s="60">
        <v>0</v>
      </c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37"/>
    </row>
    <row r="85" spans="1:66" ht="15" x14ac:dyDescent="0.25">
      <c r="A85" s="71" t="s">
        <v>771</v>
      </c>
      <c r="B85" s="71" t="s">
        <v>168</v>
      </c>
      <c r="C85" s="72">
        <v>0</v>
      </c>
      <c r="D85" s="72">
        <v>1.175</v>
      </c>
      <c r="E85" s="72">
        <v>0</v>
      </c>
      <c r="F85" s="72">
        <v>0</v>
      </c>
      <c r="G85" s="72">
        <v>0</v>
      </c>
      <c r="H85" s="72">
        <v>0</v>
      </c>
      <c r="I85" s="72">
        <v>0</v>
      </c>
      <c r="J85" s="72">
        <v>0</v>
      </c>
      <c r="K85" s="72">
        <v>0</v>
      </c>
      <c r="L85" s="72">
        <v>0</v>
      </c>
      <c r="M85" s="72">
        <v>0</v>
      </c>
      <c r="N85" s="72">
        <v>0</v>
      </c>
      <c r="O85" s="72">
        <v>0</v>
      </c>
      <c r="P85" s="72">
        <v>0</v>
      </c>
      <c r="Q85" s="72">
        <v>0</v>
      </c>
      <c r="R85" s="72">
        <v>0</v>
      </c>
      <c r="S85" s="72">
        <v>0</v>
      </c>
      <c r="T85" s="72">
        <v>0</v>
      </c>
      <c r="U85" s="72">
        <v>0</v>
      </c>
      <c r="V85" s="72">
        <v>0</v>
      </c>
      <c r="W85" s="72">
        <v>0</v>
      </c>
      <c r="X85" s="72">
        <v>0</v>
      </c>
      <c r="Y85" s="72">
        <v>0</v>
      </c>
      <c r="Z85" s="72">
        <v>0</v>
      </c>
      <c r="AA85" s="72">
        <v>0</v>
      </c>
      <c r="AB85" s="72">
        <v>0</v>
      </c>
      <c r="AC85" s="72">
        <v>0</v>
      </c>
      <c r="AD85" s="72">
        <v>26.332000000000001</v>
      </c>
      <c r="AE85" s="72">
        <v>0</v>
      </c>
      <c r="AF85" s="72">
        <v>0</v>
      </c>
      <c r="AG85" s="72">
        <v>2.1999999999999999E-2</v>
      </c>
      <c r="AH85" s="72">
        <v>27.529</v>
      </c>
      <c r="AI85" s="72">
        <v>30.59</v>
      </c>
      <c r="AJ85" s="74"/>
      <c r="AK85" s="60">
        <v>2.1999999999999999E-2</v>
      </c>
      <c r="AL85" s="73">
        <v>2.1999999999999999E-2</v>
      </c>
      <c r="AM85" s="59"/>
      <c r="AN85" s="59"/>
      <c r="AO85" s="60">
        <v>2.1999999999999999E-2</v>
      </c>
      <c r="AP85" s="59"/>
      <c r="AQ85" s="60">
        <v>0</v>
      </c>
      <c r="AR85" s="60">
        <v>0</v>
      </c>
      <c r="AS85" s="60">
        <v>0</v>
      </c>
      <c r="AT85" s="60">
        <v>0</v>
      </c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37"/>
    </row>
    <row r="86" spans="1:66" ht="15" x14ac:dyDescent="0.25">
      <c r="A86" s="71" t="s">
        <v>80</v>
      </c>
      <c r="B86" s="71" t="s">
        <v>169</v>
      </c>
      <c r="C86" s="72">
        <v>0</v>
      </c>
      <c r="D86" s="72">
        <v>0.12</v>
      </c>
      <c r="E86" s="72">
        <v>0</v>
      </c>
      <c r="F86" s="72">
        <v>0</v>
      </c>
      <c r="G86" s="72">
        <v>0</v>
      </c>
      <c r="H86" s="72">
        <v>0</v>
      </c>
      <c r="I86" s="72">
        <v>0</v>
      </c>
      <c r="J86" s="72">
        <v>0</v>
      </c>
      <c r="K86" s="72">
        <v>0</v>
      </c>
      <c r="L86" s="72">
        <v>0</v>
      </c>
      <c r="M86" s="72">
        <v>0</v>
      </c>
      <c r="N86" s="72">
        <v>0</v>
      </c>
      <c r="O86" s="72">
        <v>0</v>
      </c>
      <c r="P86" s="72">
        <v>0</v>
      </c>
      <c r="Q86" s="72">
        <v>0</v>
      </c>
      <c r="R86" s="72">
        <v>0</v>
      </c>
      <c r="S86" s="72">
        <v>0</v>
      </c>
      <c r="T86" s="72">
        <v>0</v>
      </c>
      <c r="U86" s="72">
        <v>0</v>
      </c>
      <c r="V86" s="72">
        <v>6.1070000000000002</v>
      </c>
      <c r="W86" s="72">
        <v>0</v>
      </c>
      <c r="X86" s="72">
        <v>0</v>
      </c>
      <c r="Y86" s="72">
        <v>0</v>
      </c>
      <c r="Z86" s="72">
        <v>0</v>
      </c>
      <c r="AA86" s="72">
        <v>0</v>
      </c>
      <c r="AB86" s="72">
        <v>0</v>
      </c>
      <c r="AC86" s="72">
        <v>0</v>
      </c>
      <c r="AD86" s="72">
        <v>0</v>
      </c>
      <c r="AE86" s="72">
        <v>0</v>
      </c>
      <c r="AF86" s="72">
        <v>0</v>
      </c>
      <c r="AG86" s="72">
        <v>0.26200000000000001</v>
      </c>
      <c r="AH86" s="72">
        <v>6.4890000000000008</v>
      </c>
      <c r="AI86" s="72">
        <v>5.0999999999999996</v>
      </c>
      <c r="AJ86" s="74"/>
      <c r="AK86" s="60">
        <v>0.26200000000000001</v>
      </c>
      <c r="AL86" s="73">
        <v>0.26200000000000001</v>
      </c>
      <c r="AM86" s="59"/>
      <c r="AN86" s="59"/>
      <c r="AO86" s="60">
        <v>0.26200000000000001</v>
      </c>
      <c r="AP86" s="59"/>
      <c r="AQ86" s="60">
        <v>0</v>
      </c>
      <c r="AR86" s="60">
        <v>0</v>
      </c>
      <c r="AS86" s="60">
        <v>6.1070000000000002</v>
      </c>
      <c r="AT86" s="60">
        <v>0</v>
      </c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37"/>
    </row>
    <row r="87" spans="1:66" ht="15" x14ac:dyDescent="0.25">
      <c r="A87" s="71" t="s">
        <v>771</v>
      </c>
      <c r="B87" s="71" t="s">
        <v>170</v>
      </c>
      <c r="C87" s="72">
        <v>0</v>
      </c>
      <c r="D87" s="72">
        <v>1.208</v>
      </c>
      <c r="E87" s="72">
        <v>0</v>
      </c>
      <c r="F87" s="72">
        <v>0</v>
      </c>
      <c r="G87" s="72">
        <v>0</v>
      </c>
      <c r="H87" s="72">
        <v>0</v>
      </c>
      <c r="I87" s="72">
        <v>0</v>
      </c>
      <c r="J87" s="72">
        <v>0</v>
      </c>
      <c r="K87" s="72">
        <v>0</v>
      </c>
      <c r="L87" s="72">
        <v>0</v>
      </c>
      <c r="M87" s="72">
        <v>0</v>
      </c>
      <c r="N87" s="72">
        <v>0</v>
      </c>
      <c r="O87" s="72">
        <v>0</v>
      </c>
      <c r="P87" s="72">
        <v>1.9430000000000001</v>
      </c>
      <c r="Q87" s="72">
        <v>0</v>
      </c>
      <c r="R87" s="72">
        <v>0</v>
      </c>
      <c r="S87" s="72">
        <v>0</v>
      </c>
      <c r="T87" s="72">
        <v>0</v>
      </c>
      <c r="U87" s="72">
        <v>0</v>
      </c>
      <c r="V87" s="72">
        <v>5.66</v>
      </c>
      <c r="W87" s="72">
        <v>0</v>
      </c>
      <c r="X87" s="72">
        <v>0</v>
      </c>
      <c r="Y87" s="72">
        <v>0</v>
      </c>
      <c r="Z87" s="72">
        <v>0</v>
      </c>
      <c r="AA87" s="72">
        <v>0</v>
      </c>
      <c r="AB87" s="72">
        <v>0</v>
      </c>
      <c r="AC87" s="72">
        <v>0</v>
      </c>
      <c r="AD87" s="72">
        <v>0</v>
      </c>
      <c r="AE87" s="72">
        <v>0</v>
      </c>
      <c r="AF87" s="72">
        <v>0</v>
      </c>
      <c r="AG87" s="72">
        <v>0.14099999999999999</v>
      </c>
      <c r="AH87" s="72">
        <v>8.952</v>
      </c>
      <c r="AI87" s="72">
        <v>7.1734499999999999</v>
      </c>
      <c r="AJ87" s="74"/>
      <c r="AK87" s="60">
        <v>0.14099999999999999</v>
      </c>
      <c r="AL87" s="73">
        <v>0.14099999999999999</v>
      </c>
      <c r="AM87" s="59"/>
      <c r="AN87" s="59"/>
      <c r="AO87" s="60">
        <v>0.14099999999999999</v>
      </c>
      <c r="AP87" s="59"/>
      <c r="AQ87" s="60">
        <v>0</v>
      </c>
      <c r="AR87" s="60">
        <v>1.9430000000000001</v>
      </c>
      <c r="AS87" s="60">
        <v>5.66</v>
      </c>
      <c r="AT87" s="60">
        <v>0</v>
      </c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37"/>
    </row>
    <row r="88" spans="1:66" ht="15" x14ac:dyDescent="0.25">
      <c r="A88" s="71" t="s">
        <v>151</v>
      </c>
      <c r="B88" s="71" t="s">
        <v>171</v>
      </c>
      <c r="C88" s="72">
        <v>0</v>
      </c>
      <c r="D88" s="72">
        <v>0.7</v>
      </c>
      <c r="E88" s="72">
        <v>0</v>
      </c>
      <c r="F88" s="72">
        <v>0</v>
      </c>
      <c r="G88" s="72">
        <v>0</v>
      </c>
      <c r="H88" s="72">
        <v>0</v>
      </c>
      <c r="I88" s="72">
        <v>0</v>
      </c>
      <c r="J88" s="72">
        <v>0</v>
      </c>
      <c r="K88" s="72">
        <v>0</v>
      </c>
      <c r="L88" s="72">
        <v>0</v>
      </c>
      <c r="M88" s="72">
        <v>0</v>
      </c>
      <c r="N88" s="72">
        <v>0</v>
      </c>
      <c r="O88" s="72">
        <v>0</v>
      </c>
      <c r="P88" s="72">
        <v>0.7</v>
      </c>
      <c r="Q88" s="72">
        <v>0</v>
      </c>
      <c r="R88" s="72">
        <v>0</v>
      </c>
      <c r="S88" s="72">
        <v>0</v>
      </c>
      <c r="T88" s="72">
        <v>0</v>
      </c>
      <c r="U88" s="72">
        <v>0</v>
      </c>
      <c r="V88" s="72">
        <v>9.1999999999999993</v>
      </c>
      <c r="W88" s="72">
        <v>0</v>
      </c>
      <c r="X88" s="72">
        <v>0</v>
      </c>
      <c r="Y88" s="72">
        <v>0</v>
      </c>
      <c r="Z88" s="72">
        <v>0</v>
      </c>
      <c r="AA88" s="72">
        <v>0</v>
      </c>
      <c r="AB88" s="72">
        <v>0</v>
      </c>
      <c r="AC88" s="72">
        <v>0</v>
      </c>
      <c r="AD88" s="72">
        <v>0</v>
      </c>
      <c r="AE88" s="72">
        <v>0</v>
      </c>
      <c r="AF88" s="72">
        <v>0</v>
      </c>
      <c r="AG88" s="72" t="s">
        <v>633</v>
      </c>
      <c r="AH88" s="72">
        <v>10.734999999999999</v>
      </c>
      <c r="AI88" s="72">
        <v>9</v>
      </c>
      <c r="AJ88" s="74"/>
      <c r="AK88" s="60">
        <v>0</v>
      </c>
      <c r="AL88" s="73">
        <v>0.13500000000000001</v>
      </c>
      <c r="AM88" s="59"/>
      <c r="AN88" s="59"/>
      <c r="AO88" s="60">
        <v>0.13500000000000001</v>
      </c>
      <c r="AP88" s="59"/>
      <c r="AQ88" s="60">
        <v>0</v>
      </c>
      <c r="AR88" s="60">
        <v>0.7</v>
      </c>
      <c r="AS88" s="60">
        <v>9.1999999999999993</v>
      </c>
      <c r="AT88" s="60">
        <v>0</v>
      </c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37"/>
    </row>
    <row r="89" spans="1:66" ht="15" x14ac:dyDescent="0.25">
      <c r="A89" s="71" t="s">
        <v>136</v>
      </c>
      <c r="B89" s="71" t="s">
        <v>172</v>
      </c>
      <c r="C89" s="72">
        <v>0</v>
      </c>
      <c r="D89" s="72">
        <v>0.8</v>
      </c>
      <c r="E89" s="72">
        <v>0</v>
      </c>
      <c r="F89" s="72">
        <v>0</v>
      </c>
      <c r="G89" s="72">
        <v>0</v>
      </c>
      <c r="H89" s="72">
        <v>0</v>
      </c>
      <c r="I89" s="72">
        <v>0</v>
      </c>
      <c r="J89" s="72">
        <v>0</v>
      </c>
      <c r="K89" s="72">
        <v>0</v>
      </c>
      <c r="L89" s="72">
        <v>0</v>
      </c>
      <c r="M89" s="72">
        <v>0</v>
      </c>
      <c r="N89" s="72">
        <v>0</v>
      </c>
      <c r="O89" s="72">
        <v>0</v>
      </c>
      <c r="P89" s="72">
        <v>13.6</v>
      </c>
      <c r="Q89" s="72">
        <v>0</v>
      </c>
      <c r="R89" s="72">
        <v>0</v>
      </c>
      <c r="S89" s="72">
        <v>0</v>
      </c>
      <c r="T89" s="72">
        <v>0</v>
      </c>
      <c r="U89" s="72">
        <v>0</v>
      </c>
      <c r="V89" s="72">
        <v>0</v>
      </c>
      <c r="W89" s="72">
        <v>0</v>
      </c>
      <c r="X89" s="72">
        <v>0</v>
      </c>
      <c r="Y89" s="72">
        <v>0</v>
      </c>
      <c r="Z89" s="72">
        <v>0</v>
      </c>
      <c r="AA89" s="72">
        <v>0</v>
      </c>
      <c r="AB89" s="72">
        <v>0</v>
      </c>
      <c r="AC89" s="72">
        <v>0</v>
      </c>
      <c r="AD89" s="72">
        <v>0</v>
      </c>
      <c r="AE89" s="72">
        <v>0</v>
      </c>
      <c r="AF89" s="72">
        <v>0</v>
      </c>
      <c r="AG89" s="72">
        <v>0.30599999999999999</v>
      </c>
      <c r="AH89" s="72">
        <v>14.706</v>
      </c>
      <c r="AI89" s="72">
        <v>10.093</v>
      </c>
      <c r="AJ89" s="74"/>
      <c r="AK89" s="60">
        <v>0.30599999999999999</v>
      </c>
      <c r="AL89" s="73">
        <v>0.30599999999999999</v>
      </c>
      <c r="AM89" s="59"/>
      <c r="AN89" s="59"/>
      <c r="AO89" s="60">
        <v>0.30599999999999999</v>
      </c>
      <c r="AP89" s="59"/>
      <c r="AQ89" s="60">
        <v>0</v>
      </c>
      <c r="AR89" s="60">
        <v>13.6</v>
      </c>
      <c r="AS89" s="60">
        <v>0</v>
      </c>
      <c r="AT89" s="60">
        <v>0</v>
      </c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37"/>
    </row>
    <row r="90" spans="1:66" ht="15" x14ac:dyDescent="0.25">
      <c r="A90" s="71" t="s">
        <v>71</v>
      </c>
      <c r="B90" s="71" t="s">
        <v>173</v>
      </c>
      <c r="C90" s="72">
        <v>0</v>
      </c>
      <c r="D90" s="72">
        <v>1.88</v>
      </c>
      <c r="E90" s="72">
        <v>0</v>
      </c>
      <c r="F90" s="72">
        <v>0</v>
      </c>
      <c r="G90" s="72">
        <v>0</v>
      </c>
      <c r="H90" s="72">
        <v>0</v>
      </c>
      <c r="I90" s="72">
        <v>0</v>
      </c>
      <c r="J90" s="72">
        <v>0</v>
      </c>
      <c r="K90" s="72">
        <v>0</v>
      </c>
      <c r="L90" s="72">
        <v>0</v>
      </c>
      <c r="M90" s="72">
        <v>0</v>
      </c>
      <c r="N90" s="72">
        <v>0</v>
      </c>
      <c r="O90" s="72">
        <v>0</v>
      </c>
      <c r="P90" s="72">
        <v>0</v>
      </c>
      <c r="Q90" s="72">
        <v>0</v>
      </c>
      <c r="R90" s="72">
        <v>0</v>
      </c>
      <c r="S90" s="72">
        <v>0</v>
      </c>
      <c r="T90" s="72">
        <v>0</v>
      </c>
      <c r="U90" s="72">
        <v>11.52</v>
      </c>
      <c r="V90" s="72">
        <v>0</v>
      </c>
      <c r="W90" s="72">
        <v>0</v>
      </c>
      <c r="X90" s="72">
        <v>0</v>
      </c>
      <c r="Y90" s="72">
        <v>0</v>
      </c>
      <c r="Z90" s="72">
        <v>0</v>
      </c>
      <c r="AA90" s="72">
        <v>0</v>
      </c>
      <c r="AB90" s="72">
        <v>0</v>
      </c>
      <c r="AC90" s="72">
        <v>0</v>
      </c>
      <c r="AD90" s="72">
        <v>0</v>
      </c>
      <c r="AE90" s="72">
        <v>0</v>
      </c>
      <c r="AF90" s="72">
        <v>0</v>
      </c>
      <c r="AG90" s="72">
        <v>0</v>
      </c>
      <c r="AH90" s="72">
        <v>13.567264999999999</v>
      </c>
      <c r="AI90" s="72">
        <v>11.151</v>
      </c>
      <c r="AJ90" s="74"/>
      <c r="AK90" s="60">
        <v>0</v>
      </c>
      <c r="AL90" s="73">
        <v>0.167265</v>
      </c>
      <c r="AM90" s="59"/>
      <c r="AN90" s="59"/>
      <c r="AO90" s="60">
        <v>0.167265</v>
      </c>
      <c r="AP90" s="59"/>
      <c r="AQ90" s="60">
        <v>0</v>
      </c>
      <c r="AR90" s="60">
        <v>0</v>
      </c>
      <c r="AS90" s="60">
        <v>11.52</v>
      </c>
      <c r="AT90" s="60">
        <v>0</v>
      </c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37"/>
    </row>
    <row r="91" spans="1:66" ht="15" x14ac:dyDescent="0.25">
      <c r="A91" s="71" t="s">
        <v>84</v>
      </c>
      <c r="B91" s="71" t="s">
        <v>174</v>
      </c>
      <c r="C91" s="72">
        <v>0</v>
      </c>
      <c r="D91" s="72">
        <v>0.34</v>
      </c>
      <c r="E91" s="72">
        <v>0</v>
      </c>
      <c r="F91" s="72">
        <v>0</v>
      </c>
      <c r="G91" s="72">
        <v>0</v>
      </c>
      <c r="H91" s="72">
        <v>0</v>
      </c>
      <c r="I91" s="72">
        <v>0</v>
      </c>
      <c r="J91" s="72">
        <v>0</v>
      </c>
      <c r="K91" s="72">
        <v>0</v>
      </c>
      <c r="L91" s="72">
        <v>0</v>
      </c>
      <c r="M91" s="72">
        <v>0</v>
      </c>
      <c r="N91" s="72">
        <v>0</v>
      </c>
      <c r="O91" s="72">
        <v>8.6999999999999994E-2</v>
      </c>
      <c r="P91" s="72">
        <v>10.75</v>
      </c>
      <c r="Q91" s="72">
        <v>0</v>
      </c>
      <c r="R91" s="72">
        <v>0</v>
      </c>
      <c r="S91" s="72">
        <v>0</v>
      </c>
      <c r="T91" s="72">
        <v>0</v>
      </c>
      <c r="U91" s="72">
        <v>0</v>
      </c>
      <c r="V91" s="72">
        <v>0</v>
      </c>
      <c r="W91" s="72">
        <v>3.7</v>
      </c>
      <c r="X91" s="72">
        <v>0</v>
      </c>
      <c r="Y91" s="72">
        <v>0</v>
      </c>
      <c r="Z91" s="72">
        <v>0</v>
      </c>
      <c r="AA91" s="72">
        <v>0</v>
      </c>
      <c r="AB91" s="72">
        <v>0</v>
      </c>
      <c r="AC91" s="72">
        <v>0</v>
      </c>
      <c r="AD91" s="72">
        <v>0</v>
      </c>
      <c r="AE91" s="72">
        <v>0</v>
      </c>
      <c r="AF91" s="72">
        <v>0</v>
      </c>
      <c r="AG91" s="72">
        <v>0.22</v>
      </c>
      <c r="AH91" s="72">
        <v>15.097</v>
      </c>
      <c r="AI91" s="72">
        <v>11.005000000000001</v>
      </c>
      <c r="AJ91" s="74"/>
      <c r="AK91" s="60">
        <v>0.22</v>
      </c>
      <c r="AL91" s="73">
        <v>0.22</v>
      </c>
      <c r="AM91" s="59"/>
      <c r="AN91" s="59"/>
      <c r="AO91" s="60">
        <v>0.22</v>
      </c>
      <c r="AP91" s="59"/>
      <c r="AQ91" s="60">
        <v>0</v>
      </c>
      <c r="AR91" s="60">
        <v>10.837</v>
      </c>
      <c r="AS91" s="60">
        <v>0</v>
      </c>
      <c r="AT91" s="60">
        <v>0</v>
      </c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37"/>
    </row>
    <row r="92" spans="1:66" ht="15" x14ac:dyDescent="0.25">
      <c r="A92" s="71" t="s">
        <v>157</v>
      </c>
      <c r="B92" s="71" t="s">
        <v>175</v>
      </c>
      <c r="C92" s="72">
        <v>0</v>
      </c>
      <c r="D92" s="72">
        <v>0</v>
      </c>
      <c r="E92" s="72">
        <v>0</v>
      </c>
      <c r="F92" s="72">
        <v>0</v>
      </c>
      <c r="G92" s="72">
        <v>0</v>
      </c>
      <c r="H92" s="72">
        <v>0</v>
      </c>
      <c r="I92" s="72">
        <v>0</v>
      </c>
      <c r="J92" s="72">
        <v>0</v>
      </c>
      <c r="K92" s="72">
        <v>0</v>
      </c>
      <c r="L92" s="72">
        <v>0</v>
      </c>
      <c r="M92" s="72">
        <v>0</v>
      </c>
      <c r="N92" s="72">
        <v>0</v>
      </c>
      <c r="O92" s="72">
        <v>0</v>
      </c>
      <c r="P92" s="72">
        <v>1.84</v>
      </c>
      <c r="Q92" s="72">
        <v>0</v>
      </c>
      <c r="R92" s="72">
        <v>0</v>
      </c>
      <c r="S92" s="72">
        <v>0</v>
      </c>
      <c r="T92" s="72">
        <v>0.57999999999999996</v>
      </c>
      <c r="U92" s="72">
        <v>0</v>
      </c>
      <c r="V92" s="72">
        <v>2.04</v>
      </c>
      <c r="W92" s="72">
        <v>0</v>
      </c>
      <c r="X92" s="72">
        <v>0</v>
      </c>
      <c r="Y92" s="72">
        <v>0</v>
      </c>
      <c r="Z92" s="72">
        <v>0</v>
      </c>
      <c r="AA92" s="72">
        <v>0</v>
      </c>
      <c r="AB92" s="72">
        <v>0</v>
      </c>
      <c r="AC92" s="72">
        <v>0</v>
      </c>
      <c r="AD92" s="72">
        <v>0</v>
      </c>
      <c r="AE92" s="72">
        <v>0</v>
      </c>
      <c r="AF92" s="72">
        <v>0</v>
      </c>
      <c r="AG92" s="72">
        <v>0.106</v>
      </c>
      <c r="AH92" s="72">
        <v>4.5659999999999998</v>
      </c>
      <c r="AI92" s="72">
        <v>3.6</v>
      </c>
      <c r="AJ92" s="74"/>
      <c r="AK92" s="60">
        <v>0.106</v>
      </c>
      <c r="AL92" s="73">
        <v>0.106</v>
      </c>
      <c r="AM92" s="59"/>
      <c r="AN92" s="59"/>
      <c r="AO92" s="60">
        <v>0.106</v>
      </c>
      <c r="AP92" s="59"/>
      <c r="AQ92" s="60">
        <v>0</v>
      </c>
      <c r="AR92" s="60">
        <v>1.84</v>
      </c>
      <c r="AS92" s="60">
        <v>2.04</v>
      </c>
      <c r="AT92" s="60">
        <v>0</v>
      </c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37"/>
    </row>
    <row r="93" spans="1:66" ht="15" x14ac:dyDescent="0.25">
      <c r="A93" s="71" t="s">
        <v>771</v>
      </c>
      <c r="B93" s="71" t="s">
        <v>599</v>
      </c>
      <c r="C93" s="72">
        <v>0</v>
      </c>
      <c r="D93" s="72">
        <v>7.6999999999999999E-2</v>
      </c>
      <c r="E93" s="72">
        <v>0</v>
      </c>
      <c r="F93" s="72">
        <v>0</v>
      </c>
      <c r="G93" s="72">
        <v>0</v>
      </c>
      <c r="H93" s="72">
        <v>0</v>
      </c>
      <c r="I93" s="72">
        <v>0</v>
      </c>
      <c r="J93" s="72">
        <v>0</v>
      </c>
      <c r="K93" s="72">
        <v>0</v>
      </c>
      <c r="L93" s="72">
        <v>0</v>
      </c>
      <c r="M93" s="72">
        <v>0</v>
      </c>
      <c r="N93" s="72">
        <v>0</v>
      </c>
      <c r="O93" s="72">
        <v>0</v>
      </c>
      <c r="P93" s="72">
        <v>0</v>
      </c>
      <c r="Q93" s="72">
        <v>0</v>
      </c>
      <c r="R93" s="72">
        <v>0</v>
      </c>
      <c r="S93" s="72">
        <v>0</v>
      </c>
      <c r="T93" s="72">
        <v>0</v>
      </c>
      <c r="U93" s="72">
        <v>0</v>
      </c>
      <c r="V93" s="72">
        <v>0</v>
      </c>
      <c r="W93" s="72">
        <v>0</v>
      </c>
      <c r="X93" s="72">
        <v>0</v>
      </c>
      <c r="Y93" s="72">
        <v>0</v>
      </c>
      <c r="Z93" s="72">
        <v>0</v>
      </c>
      <c r="AA93" s="72">
        <v>0</v>
      </c>
      <c r="AB93" s="72">
        <v>0</v>
      </c>
      <c r="AC93" s="72">
        <v>0</v>
      </c>
      <c r="AD93" s="72">
        <v>0</v>
      </c>
      <c r="AE93" s="72">
        <v>0</v>
      </c>
      <c r="AF93" s="72">
        <v>0</v>
      </c>
      <c r="AG93" s="72">
        <v>6.8000000000000005E-2</v>
      </c>
      <c r="AH93" s="72">
        <v>0.14499999999999999</v>
      </c>
      <c r="AI93" s="72">
        <v>3.53965</v>
      </c>
      <c r="AJ93" s="74"/>
      <c r="AK93" s="60">
        <v>6.8000000000000005E-2</v>
      </c>
      <c r="AL93" s="73">
        <v>6.8000000000000005E-2</v>
      </c>
      <c r="AM93" s="59"/>
      <c r="AN93" s="59"/>
      <c r="AO93" s="60">
        <v>6.8000000000000005E-2</v>
      </c>
      <c r="AP93" s="59"/>
      <c r="AQ93" s="60">
        <v>0</v>
      </c>
      <c r="AR93" s="60">
        <v>0</v>
      </c>
      <c r="AS93" s="60">
        <v>0</v>
      </c>
      <c r="AT93" s="60">
        <v>0</v>
      </c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37"/>
    </row>
    <row r="94" spans="1:66" ht="15" x14ac:dyDescent="0.25">
      <c r="A94" s="71" t="s">
        <v>176</v>
      </c>
      <c r="B94" s="71" t="s">
        <v>177</v>
      </c>
      <c r="C94" s="72">
        <v>0</v>
      </c>
      <c r="D94" s="72">
        <v>0</v>
      </c>
      <c r="E94" s="72">
        <v>0</v>
      </c>
      <c r="F94" s="72">
        <v>0</v>
      </c>
      <c r="G94" s="72">
        <v>0</v>
      </c>
      <c r="H94" s="72">
        <v>0</v>
      </c>
      <c r="I94" s="72">
        <v>0</v>
      </c>
      <c r="J94" s="72">
        <v>0</v>
      </c>
      <c r="K94" s="72">
        <v>0</v>
      </c>
      <c r="L94" s="72">
        <v>0</v>
      </c>
      <c r="M94" s="72">
        <v>0</v>
      </c>
      <c r="N94" s="72">
        <v>0</v>
      </c>
      <c r="O94" s="72">
        <v>0</v>
      </c>
      <c r="P94" s="72">
        <v>0</v>
      </c>
      <c r="Q94" s="72">
        <v>0</v>
      </c>
      <c r="R94" s="72">
        <v>0</v>
      </c>
      <c r="S94" s="72">
        <v>0</v>
      </c>
      <c r="T94" s="72">
        <v>0</v>
      </c>
      <c r="U94" s="72">
        <v>0</v>
      </c>
      <c r="V94" s="72">
        <v>0</v>
      </c>
      <c r="W94" s="72">
        <v>0</v>
      </c>
      <c r="X94" s="72">
        <v>0</v>
      </c>
      <c r="Y94" s="72">
        <v>0</v>
      </c>
      <c r="Z94" s="72">
        <v>0</v>
      </c>
      <c r="AA94" s="72">
        <v>0</v>
      </c>
      <c r="AB94" s="72">
        <v>0</v>
      </c>
      <c r="AC94" s="72">
        <v>0</v>
      </c>
      <c r="AD94" s="72">
        <v>0</v>
      </c>
      <c r="AE94" s="72">
        <v>0</v>
      </c>
      <c r="AF94" s="72">
        <v>0</v>
      </c>
      <c r="AG94" s="72">
        <v>0</v>
      </c>
      <c r="AH94" s="72">
        <v>0</v>
      </c>
      <c r="AI94" s="72">
        <v>0</v>
      </c>
      <c r="AJ94" s="74"/>
      <c r="AK94" s="60">
        <v>0</v>
      </c>
      <c r="AL94" s="73">
        <v>0</v>
      </c>
      <c r="AM94" s="59"/>
      <c r="AN94" s="59"/>
      <c r="AO94" s="60">
        <v>0</v>
      </c>
      <c r="AP94" s="59"/>
      <c r="AQ94" s="60">
        <v>0</v>
      </c>
      <c r="AR94" s="60">
        <v>0</v>
      </c>
      <c r="AS94" s="60">
        <v>0</v>
      </c>
      <c r="AT94" s="60">
        <v>0</v>
      </c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62"/>
      <c r="BI94" s="62"/>
      <c r="BJ94" s="62"/>
      <c r="BK94" s="62"/>
      <c r="BL94" s="62"/>
      <c r="BM94" s="62"/>
      <c r="BN94" s="37"/>
    </row>
    <row r="95" spans="1:66" ht="15" x14ac:dyDescent="0.25">
      <c r="A95" s="71" t="s">
        <v>67</v>
      </c>
      <c r="B95" s="71" t="s">
        <v>178</v>
      </c>
      <c r="C95" s="72">
        <v>0</v>
      </c>
      <c r="D95" s="72">
        <v>3.0390000000000001</v>
      </c>
      <c r="E95" s="72">
        <v>0</v>
      </c>
      <c r="F95" s="72">
        <v>1.845</v>
      </c>
      <c r="G95" s="72">
        <v>0</v>
      </c>
      <c r="H95" s="72">
        <v>0</v>
      </c>
      <c r="I95" s="72">
        <v>7.9379999999999997</v>
      </c>
      <c r="J95" s="72">
        <v>0</v>
      </c>
      <c r="K95" s="72">
        <v>0</v>
      </c>
      <c r="L95" s="72">
        <v>0</v>
      </c>
      <c r="M95" s="72">
        <v>0</v>
      </c>
      <c r="N95" s="72">
        <v>0</v>
      </c>
      <c r="O95" s="72">
        <v>0</v>
      </c>
      <c r="P95" s="72">
        <v>0</v>
      </c>
      <c r="Q95" s="72">
        <v>0</v>
      </c>
      <c r="R95" s="72">
        <v>0</v>
      </c>
      <c r="S95" s="72">
        <v>0</v>
      </c>
      <c r="T95" s="72">
        <v>18.715</v>
      </c>
      <c r="U95" s="72">
        <v>0</v>
      </c>
      <c r="V95" s="72">
        <v>11.962</v>
      </c>
      <c r="W95" s="72">
        <v>0</v>
      </c>
      <c r="X95" s="72">
        <v>10.313000000000001</v>
      </c>
      <c r="Y95" s="72">
        <v>0</v>
      </c>
      <c r="Z95" s="72">
        <v>0</v>
      </c>
      <c r="AA95" s="72">
        <v>0</v>
      </c>
      <c r="AB95" s="72">
        <v>0</v>
      </c>
      <c r="AC95" s="72">
        <v>0.99399999999999999</v>
      </c>
      <c r="AD95" s="72">
        <v>0</v>
      </c>
      <c r="AE95" s="72">
        <v>0</v>
      </c>
      <c r="AF95" s="72">
        <v>0</v>
      </c>
      <c r="AG95" s="72">
        <v>0.79800000000000004</v>
      </c>
      <c r="AH95" s="72">
        <v>55.603999999999999</v>
      </c>
      <c r="AI95" s="72">
        <v>45.5</v>
      </c>
      <c r="AJ95" s="74"/>
      <c r="AK95" s="60">
        <v>0.79800000000000004</v>
      </c>
      <c r="AL95" s="73">
        <v>0.79800000000000004</v>
      </c>
      <c r="AM95" s="59"/>
      <c r="AN95" s="59"/>
      <c r="AO95" s="60">
        <v>1.792</v>
      </c>
      <c r="AP95" s="59"/>
      <c r="AQ95" s="60">
        <v>9.7829999999999995</v>
      </c>
      <c r="AR95" s="60">
        <v>0</v>
      </c>
      <c r="AS95" s="60">
        <v>22.274999999999999</v>
      </c>
      <c r="AT95" s="60">
        <v>0</v>
      </c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62"/>
      <c r="BI95" s="62"/>
      <c r="BJ95" s="62"/>
      <c r="BK95" s="62"/>
      <c r="BL95" s="62"/>
      <c r="BM95" s="62"/>
      <c r="BN95" s="37"/>
    </row>
    <row r="96" spans="1:66" ht="15" x14ac:dyDescent="0.25">
      <c r="A96" s="71" t="s">
        <v>179</v>
      </c>
      <c r="B96" s="71" t="s">
        <v>180</v>
      </c>
      <c r="C96" s="72">
        <v>0</v>
      </c>
      <c r="D96" s="72">
        <v>1</v>
      </c>
      <c r="E96" s="72">
        <v>0</v>
      </c>
      <c r="F96" s="72">
        <v>13</v>
      </c>
      <c r="G96" s="72">
        <v>0</v>
      </c>
      <c r="H96" s="72">
        <v>0</v>
      </c>
      <c r="I96" s="72">
        <v>0</v>
      </c>
      <c r="J96" s="72">
        <v>0</v>
      </c>
      <c r="K96" s="72">
        <v>0</v>
      </c>
      <c r="L96" s="72">
        <v>0</v>
      </c>
      <c r="M96" s="72">
        <v>0</v>
      </c>
      <c r="N96" s="72">
        <v>0</v>
      </c>
      <c r="O96" s="72">
        <v>0</v>
      </c>
      <c r="P96" s="72">
        <v>0</v>
      </c>
      <c r="Q96" s="72">
        <v>0</v>
      </c>
      <c r="R96" s="72">
        <v>0</v>
      </c>
      <c r="S96" s="72">
        <v>0</v>
      </c>
      <c r="T96" s="72">
        <v>0</v>
      </c>
      <c r="U96" s="72">
        <v>0</v>
      </c>
      <c r="V96" s="72">
        <v>43</v>
      </c>
      <c r="W96" s="72">
        <v>0</v>
      </c>
      <c r="X96" s="72">
        <v>0</v>
      </c>
      <c r="Y96" s="72">
        <v>0</v>
      </c>
      <c r="Z96" s="72">
        <v>122</v>
      </c>
      <c r="AA96" s="72">
        <v>0</v>
      </c>
      <c r="AB96" s="72">
        <v>0</v>
      </c>
      <c r="AC96" s="72">
        <v>0.04</v>
      </c>
      <c r="AD96" s="72">
        <v>0</v>
      </c>
      <c r="AE96" s="72">
        <v>0</v>
      </c>
      <c r="AF96" s="72">
        <v>0</v>
      </c>
      <c r="AG96" s="72">
        <v>2.8</v>
      </c>
      <c r="AH96" s="72">
        <v>181.84</v>
      </c>
      <c r="AI96" s="72">
        <v>148</v>
      </c>
      <c r="AJ96" s="74"/>
      <c r="AK96" s="60">
        <v>2.8</v>
      </c>
      <c r="AL96" s="73">
        <v>2.8</v>
      </c>
      <c r="AM96" s="59"/>
      <c r="AN96" s="59"/>
      <c r="AO96" s="60">
        <v>2.84</v>
      </c>
      <c r="AP96" s="59"/>
      <c r="AQ96" s="60">
        <v>13</v>
      </c>
      <c r="AR96" s="60">
        <v>0</v>
      </c>
      <c r="AS96" s="60">
        <v>43</v>
      </c>
      <c r="AT96" s="60">
        <v>0</v>
      </c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  <c r="BH96" s="62"/>
      <c r="BI96" s="62"/>
      <c r="BJ96" s="62"/>
      <c r="BK96" s="62"/>
      <c r="BL96" s="62"/>
      <c r="BM96" s="62"/>
      <c r="BN96" s="37"/>
    </row>
    <row r="97" spans="1:66" ht="15" x14ac:dyDescent="0.25">
      <c r="A97" s="71" t="s">
        <v>181</v>
      </c>
      <c r="B97" s="71" t="s">
        <v>182</v>
      </c>
      <c r="C97" s="72">
        <v>0</v>
      </c>
      <c r="D97" s="72">
        <v>8.9399999999999993E-2</v>
      </c>
      <c r="E97" s="72">
        <v>0</v>
      </c>
      <c r="F97" s="72">
        <v>0</v>
      </c>
      <c r="G97" s="72">
        <v>0</v>
      </c>
      <c r="H97" s="72">
        <v>0</v>
      </c>
      <c r="I97" s="72">
        <v>0</v>
      </c>
      <c r="J97" s="72">
        <v>0</v>
      </c>
      <c r="K97" s="72">
        <v>0</v>
      </c>
      <c r="L97" s="72">
        <v>0</v>
      </c>
      <c r="M97" s="72">
        <v>0</v>
      </c>
      <c r="N97" s="72">
        <v>0</v>
      </c>
      <c r="O97" s="72">
        <v>0</v>
      </c>
      <c r="P97" s="72">
        <v>0</v>
      </c>
      <c r="Q97" s="72">
        <v>0</v>
      </c>
      <c r="R97" s="72">
        <v>0</v>
      </c>
      <c r="S97" s="72">
        <v>0</v>
      </c>
      <c r="T97" s="72">
        <v>0</v>
      </c>
      <c r="U97" s="72">
        <v>0</v>
      </c>
      <c r="V97" s="72">
        <v>2.923</v>
      </c>
      <c r="W97" s="72">
        <v>0</v>
      </c>
      <c r="X97" s="72">
        <v>0</v>
      </c>
      <c r="Y97" s="72">
        <v>0</v>
      </c>
      <c r="Z97" s="72">
        <v>0</v>
      </c>
      <c r="AA97" s="72">
        <v>0</v>
      </c>
      <c r="AB97" s="72">
        <v>0</v>
      </c>
      <c r="AC97" s="72">
        <v>0</v>
      </c>
      <c r="AD97" s="72">
        <v>0</v>
      </c>
      <c r="AE97" s="72">
        <v>0</v>
      </c>
      <c r="AF97" s="72">
        <v>0</v>
      </c>
      <c r="AG97" s="72">
        <v>2.9069000000000001E-2</v>
      </c>
      <c r="AH97" s="72">
        <v>3.0414689999999998</v>
      </c>
      <c r="AI97" s="72">
        <v>2.1459999999999999</v>
      </c>
      <c r="AJ97" s="74"/>
      <c r="AK97" s="60">
        <v>2.9069000000000001E-2</v>
      </c>
      <c r="AL97" s="73">
        <v>2.9069000000000001E-2</v>
      </c>
      <c r="AM97" s="59"/>
      <c r="AN97" s="59"/>
      <c r="AO97" s="60">
        <v>2.9069000000000001E-2</v>
      </c>
      <c r="AP97" s="59"/>
      <c r="AQ97" s="60">
        <v>0</v>
      </c>
      <c r="AR97" s="60">
        <v>0</v>
      </c>
      <c r="AS97" s="60">
        <v>2.923</v>
      </c>
      <c r="AT97" s="60">
        <v>0</v>
      </c>
      <c r="AU97" s="62"/>
      <c r="AV97" s="62"/>
      <c r="AW97" s="62"/>
      <c r="AX97" s="62"/>
      <c r="AY97" s="62"/>
      <c r="AZ97" s="62"/>
      <c r="BA97" s="62"/>
      <c r="BB97" s="62"/>
      <c r="BC97" s="62"/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37"/>
    </row>
    <row r="98" spans="1:66" ht="15" x14ac:dyDescent="0.25">
      <c r="A98" s="71" t="s">
        <v>183</v>
      </c>
      <c r="B98" s="71" t="s">
        <v>184</v>
      </c>
      <c r="C98" s="72">
        <v>0</v>
      </c>
      <c r="D98" s="72">
        <v>4.5</v>
      </c>
      <c r="E98" s="72">
        <v>0</v>
      </c>
      <c r="F98" s="72">
        <v>0</v>
      </c>
      <c r="G98" s="72">
        <v>0</v>
      </c>
      <c r="H98" s="72">
        <v>0</v>
      </c>
      <c r="I98" s="72">
        <v>0</v>
      </c>
      <c r="J98" s="72">
        <v>0</v>
      </c>
      <c r="K98" s="72">
        <v>0</v>
      </c>
      <c r="L98" s="72">
        <v>110</v>
      </c>
      <c r="M98" s="72">
        <v>192.5</v>
      </c>
      <c r="N98" s="72">
        <v>17.5</v>
      </c>
      <c r="O98" s="72">
        <v>0</v>
      </c>
      <c r="P98" s="72">
        <v>48</v>
      </c>
      <c r="Q98" s="72">
        <v>0</v>
      </c>
      <c r="R98" s="72">
        <v>0</v>
      </c>
      <c r="S98" s="72">
        <v>0</v>
      </c>
      <c r="T98" s="72">
        <v>0</v>
      </c>
      <c r="U98" s="72">
        <v>0</v>
      </c>
      <c r="V98" s="72">
        <v>0</v>
      </c>
      <c r="W98" s="72">
        <v>0</v>
      </c>
      <c r="X98" s="72">
        <v>0</v>
      </c>
      <c r="Y98" s="72">
        <v>0</v>
      </c>
      <c r="Z98" s="72">
        <v>0</v>
      </c>
      <c r="AA98" s="72">
        <v>0</v>
      </c>
      <c r="AB98" s="72">
        <v>0</v>
      </c>
      <c r="AC98" s="72">
        <v>0</v>
      </c>
      <c r="AD98" s="72">
        <v>194</v>
      </c>
      <c r="AE98" s="72">
        <v>0</v>
      </c>
      <c r="AF98" s="72">
        <v>0</v>
      </c>
      <c r="AG98" s="72">
        <v>3.6</v>
      </c>
      <c r="AH98" s="72">
        <v>570.1</v>
      </c>
      <c r="AI98" s="72">
        <v>700</v>
      </c>
      <c r="AJ98" s="74"/>
      <c r="AK98" s="60">
        <v>3.6</v>
      </c>
      <c r="AL98" s="73">
        <v>3.6</v>
      </c>
      <c r="AM98" s="59"/>
      <c r="AN98" s="59"/>
      <c r="AO98" s="60">
        <v>3.6</v>
      </c>
      <c r="AP98" s="59"/>
      <c r="AQ98" s="60">
        <v>0</v>
      </c>
      <c r="AR98" s="60">
        <v>258</v>
      </c>
      <c r="AS98" s="60">
        <v>0</v>
      </c>
      <c r="AT98" s="60">
        <v>0</v>
      </c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2"/>
      <c r="BJ98" s="62"/>
      <c r="BK98" s="62"/>
      <c r="BL98" s="62"/>
      <c r="BM98" s="62"/>
      <c r="BN98" s="37"/>
    </row>
    <row r="99" spans="1:66" ht="15" x14ac:dyDescent="0.25">
      <c r="A99" s="71" t="s">
        <v>185</v>
      </c>
      <c r="B99" s="71"/>
      <c r="C99" s="72">
        <v>0</v>
      </c>
      <c r="D99" s="72">
        <v>13</v>
      </c>
      <c r="E99" s="72">
        <v>0</v>
      </c>
      <c r="F99" s="72">
        <v>7</v>
      </c>
      <c r="G99" s="72">
        <v>0</v>
      </c>
      <c r="H99" s="72">
        <v>1268.7757420165117</v>
      </c>
      <c r="I99" s="72">
        <v>0</v>
      </c>
      <c r="J99" s="72">
        <v>1087</v>
      </c>
      <c r="K99" s="72">
        <v>0</v>
      </c>
      <c r="L99" s="72">
        <v>0</v>
      </c>
      <c r="M99" s="72">
        <v>0</v>
      </c>
      <c r="N99" s="72">
        <v>247</v>
      </c>
      <c r="O99" s="72">
        <v>0</v>
      </c>
      <c r="P99" s="72">
        <v>0</v>
      </c>
      <c r="Q99" s="72">
        <v>0</v>
      </c>
      <c r="R99" s="72">
        <v>0</v>
      </c>
      <c r="S99" s="72">
        <v>0</v>
      </c>
      <c r="T99" s="72">
        <v>21</v>
      </c>
      <c r="U99" s="72">
        <v>0</v>
      </c>
      <c r="V99" s="72">
        <v>105</v>
      </c>
      <c r="W99" s="72">
        <v>0</v>
      </c>
      <c r="X99" s="72">
        <v>0</v>
      </c>
      <c r="Y99" s="72">
        <v>0</v>
      </c>
      <c r="Z99" s="72">
        <v>0</v>
      </c>
      <c r="AA99" s="72">
        <v>51</v>
      </c>
      <c r="AB99" s="72">
        <v>162</v>
      </c>
      <c r="AC99" s="72">
        <v>0</v>
      </c>
      <c r="AD99" s="72">
        <v>1014</v>
      </c>
      <c r="AE99" s="72">
        <v>9.0060000000000002</v>
      </c>
      <c r="AF99" s="72">
        <v>0</v>
      </c>
      <c r="AG99" s="72">
        <v>78</v>
      </c>
      <c r="AH99" s="72">
        <v>4011.7817420165115</v>
      </c>
      <c r="AI99" s="72">
        <v>3425</v>
      </c>
      <c r="AJ99" s="74"/>
      <c r="AK99" s="60">
        <v>78</v>
      </c>
      <c r="AL99" s="73">
        <v>78</v>
      </c>
      <c r="AM99" s="59"/>
      <c r="AN99" s="59"/>
      <c r="AO99" s="60">
        <v>129</v>
      </c>
      <c r="AP99" s="59"/>
      <c r="AQ99" s="60">
        <v>7</v>
      </c>
      <c r="AR99" s="60">
        <v>247</v>
      </c>
      <c r="AS99" s="60">
        <v>105</v>
      </c>
      <c r="AT99" s="60">
        <v>111</v>
      </c>
      <c r="AU99" s="62"/>
      <c r="AV99" s="62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  <c r="BH99" s="62"/>
      <c r="BI99" s="62"/>
      <c r="BJ99" s="62"/>
      <c r="BK99" s="62"/>
      <c r="BL99" s="62"/>
      <c r="BM99" s="62"/>
      <c r="BN99" s="37"/>
    </row>
    <row r="100" spans="1:66" ht="15" x14ac:dyDescent="0.25">
      <c r="A100" s="71" t="s">
        <v>187</v>
      </c>
      <c r="B100" s="71" t="s">
        <v>188</v>
      </c>
      <c r="C100" s="72">
        <v>0</v>
      </c>
      <c r="D100" s="72">
        <v>1.86</v>
      </c>
      <c r="E100" s="72">
        <v>0</v>
      </c>
      <c r="F100" s="72">
        <v>0</v>
      </c>
      <c r="G100" s="72">
        <v>0</v>
      </c>
      <c r="H100" s="72">
        <v>0</v>
      </c>
      <c r="I100" s="72">
        <v>0</v>
      </c>
      <c r="J100" s="72">
        <v>0</v>
      </c>
      <c r="K100" s="72">
        <v>0</v>
      </c>
      <c r="L100" s="72">
        <v>0</v>
      </c>
      <c r="M100" s="72">
        <v>0</v>
      </c>
      <c r="N100" s="72">
        <v>0</v>
      </c>
      <c r="O100" s="72">
        <v>0</v>
      </c>
      <c r="P100" s="72">
        <v>37.799999999999997</v>
      </c>
      <c r="Q100" s="72">
        <v>0</v>
      </c>
      <c r="R100" s="72">
        <v>0</v>
      </c>
      <c r="S100" s="72">
        <v>0</v>
      </c>
      <c r="T100" s="72">
        <v>0</v>
      </c>
      <c r="U100" s="72">
        <v>0</v>
      </c>
      <c r="V100" s="72">
        <v>0</v>
      </c>
      <c r="W100" s="72">
        <v>0</v>
      </c>
      <c r="X100" s="72">
        <v>0</v>
      </c>
      <c r="Y100" s="72">
        <v>0</v>
      </c>
      <c r="Z100" s="72">
        <v>0</v>
      </c>
      <c r="AA100" s="72">
        <v>0</v>
      </c>
      <c r="AB100" s="72">
        <v>0</v>
      </c>
      <c r="AC100" s="72">
        <v>0</v>
      </c>
      <c r="AD100" s="72">
        <v>0</v>
      </c>
      <c r="AE100" s="72">
        <v>0</v>
      </c>
      <c r="AF100" s="72">
        <v>0</v>
      </c>
      <c r="AG100" s="72">
        <v>1.238</v>
      </c>
      <c r="AH100" s="72">
        <v>40.897999999999996</v>
      </c>
      <c r="AI100" s="72">
        <v>39.659999999999997</v>
      </c>
      <c r="AJ100" s="74"/>
      <c r="AK100" s="60">
        <v>1.238</v>
      </c>
      <c r="AL100" s="73">
        <v>1.238</v>
      </c>
      <c r="AM100" s="59"/>
      <c r="AN100" s="59"/>
      <c r="AO100" s="60">
        <v>1.238</v>
      </c>
      <c r="AP100" s="59"/>
      <c r="AQ100" s="60">
        <v>0</v>
      </c>
      <c r="AR100" s="60">
        <v>37.799999999999997</v>
      </c>
      <c r="AS100" s="60">
        <v>0</v>
      </c>
      <c r="AT100" s="60">
        <v>0</v>
      </c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37"/>
    </row>
    <row r="101" spans="1:66" ht="15" x14ac:dyDescent="0.25">
      <c r="A101" s="71" t="s">
        <v>189</v>
      </c>
      <c r="B101" s="71" t="s">
        <v>190</v>
      </c>
      <c r="C101" s="72">
        <v>0</v>
      </c>
      <c r="D101" s="72">
        <v>1.8</v>
      </c>
      <c r="E101" s="72">
        <v>0</v>
      </c>
      <c r="F101" s="72">
        <v>0</v>
      </c>
      <c r="G101" s="72">
        <v>0</v>
      </c>
      <c r="H101" s="72">
        <v>0</v>
      </c>
      <c r="I101" s="72">
        <v>0</v>
      </c>
      <c r="J101" s="72">
        <v>0</v>
      </c>
      <c r="K101" s="72">
        <v>0</v>
      </c>
      <c r="L101" s="72">
        <v>0</v>
      </c>
      <c r="M101" s="72">
        <v>0</v>
      </c>
      <c r="N101" s="72">
        <v>0</v>
      </c>
      <c r="O101" s="72">
        <v>0</v>
      </c>
      <c r="P101" s="72">
        <v>4.7</v>
      </c>
      <c r="Q101" s="72">
        <v>0</v>
      </c>
      <c r="R101" s="72">
        <v>0</v>
      </c>
      <c r="S101" s="72">
        <v>0</v>
      </c>
      <c r="T101" s="72">
        <v>0</v>
      </c>
      <c r="U101" s="72">
        <v>2.9</v>
      </c>
      <c r="V101" s="72">
        <v>13.4</v>
      </c>
      <c r="W101" s="72">
        <v>0</v>
      </c>
      <c r="X101" s="72">
        <v>0</v>
      </c>
      <c r="Y101" s="72">
        <v>4.5999999999999996</v>
      </c>
      <c r="Z101" s="72">
        <v>0</v>
      </c>
      <c r="AA101" s="72">
        <v>0</v>
      </c>
      <c r="AB101" s="72">
        <v>0</v>
      </c>
      <c r="AC101" s="72">
        <v>0.9</v>
      </c>
      <c r="AD101" s="72">
        <v>0</v>
      </c>
      <c r="AE101" s="72">
        <v>0</v>
      </c>
      <c r="AF101" s="72">
        <v>0</v>
      </c>
      <c r="AG101" s="72">
        <v>0.3</v>
      </c>
      <c r="AH101" s="72">
        <v>28.6</v>
      </c>
      <c r="AI101" s="72">
        <v>16.344999999999999</v>
      </c>
      <c r="AJ101" s="74"/>
      <c r="AK101" s="60">
        <v>0.3</v>
      </c>
      <c r="AL101" s="73">
        <v>0.3</v>
      </c>
      <c r="AM101" s="59"/>
      <c r="AN101" s="59"/>
      <c r="AO101" s="60">
        <v>1.2</v>
      </c>
      <c r="AP101" s="59"/>
      <c r="AQ101" s="60">
        <v>0</v>
      </c>
      <c r="AR101" s="60">
        <v>9.3000000000000007</v>
      </c>
      <c r="AS101" s="60">
        <v>16.3</v>
      </c>
      <c r="AT101" s="60">
        <v>0</v>
      </c>
      <c r="AU101" s="62"/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2"/>
      <c r="BJ101" s="62"/>
      <c r="BK101" s="62"/>
      <c r="BL101" s="62"/>
      <c r="BM101" s="62"/>
      <c r="BN101" s="37"/>
    </row>
    <row r="102" spans="1:66" ht="15" x14ac:dyDescent="0.25">
      <c r="A102" s="71" t="s">
        <v>76</v>
      </c>
      <c r="B102" s="71" t="s">
        <v>191</v>
      </c>
      <c r="C102" s="72">
        <v>0</v>
      </c>
      <c r="D102" s="72">
        <v>0</v>
      </c>
      <c r="E102" s="72">
        <v>0</v>
      </c>
      <c r="F102" s="72">
        <v>0</v>
      </c>
      <c r="G102" s="72">
        <v>0</v>
      </c>
      <c r="H102" s="72">
        <v>0</v>
      </c>
      <c r="I102" s="72">
        <v>0</v>
      </c>
      <c r="J102" s="72">
        <v>0</v>
      </c>
      <c r="K102" s="72">
        <v>0</v>
      </c>
      <c r="L102" s="72">
        <v>0</v>
      </c>
      <c r="M102" s="72">
        <v>0</v>
      </c>
      <c r="N102" s="72">
        <v>0</v>
      </c>
      <c r="O102" s="72">
        <v>0</v>
      </c>
      <c r="P102" s="72">
        <v>0</v>
      </c>
      <c r="Q102" s="72">
        <v>0</v>
      </c>
      <c r="R102" s="72">
        <v>0</v>
      </c>
      <c r="S102" s="72">
        <v>0</v>
      </c>
      <c r="T102" s="72">
        <v>0</v>
      </c>
      <c r="U102" s="72">
        <v>0</v>
      </c>
      <c r="V102" s="72">
        <v>0</v>
      </c>
      <c r="W102" s="72">
        <v>0</v>
      </c>
      <c r="X102" s="72">
        <v>0</v>
      </c>
      <c r="Y102" s="72">
        <v>0</v>
      </c>
      <c r="Z102" s="72">
        <v>0</v>
      </c>
      <c r="AA102" s="72">
        <v>0</v>
      </c>
      <c r="AB102" s="72">
        <v>0</v>
      </c>
      <c r="AC102" s="72">
        <v>0.221</v>
      </c>
      <c r="AD102" s="72">
        <v>0</v>
      </c>
      <c r="AE102" s="72">
        <v>0</v>
      </c>
      <c r="AF102" s="72">
        <v>0</v>
      </c>
      <c r="AG102" s="72" t="s">
        <v>633</v>
      </c>
      <c r="AH102" s="72">
        <v>0.221</v>
      </c>
      <c r="AI102" s="72">
        <v>0</v>
      </c>
      <c r="AJ102" s="74"/>
      <c r="AK102" s="60">
        <v>0</v>
      </c>
      <c r="AL102" s="73">
        <v>0</v>
      </c>
      <c r="AM102" s="59"/>
      <c r="AN102" s="59"/>
      <c r="AO102" s="60">
        <v>0.221</v>
      </c>
      <c r="AP102" s="59"/>
      <c r="AQ102" s="60">
        <v>0</v>
      </c>
      <c r="AR102" s="60">
        <v>0</v>
      </c>
      <c r="AS102" s="60">
        <v>0</v>
      </c>
      <c r="AT102" s="60">
        <v>0</v>
      </c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37"/>
    </row>
    <row r="103" spans="1:66" ht="15" x14ac:dyDescent="0.25">
      <c r="A103" s="71" t="s">
        <v>192</v>
      </c>
      <c r="B103" s="71" t="s">
        <v>639</v>
      </c>
      <c r="C103" s="72">
        <v>0</v>
      </c>
      <c r="D103" s="72">
        <v>0</v>
      </c>
      <c r="E103" s="72">
        <v>0</v>
      </c>
      <c r="F103" s="72">
        <v>0</v>
      </c>
      <c r="G103" s="72">
        <v>0</v>
      </c>
      <c r="H103" s="72">
        <v>0</v>
      </c>
      <c r="I103" s="72">
        <v>0</v>
      </c>
      <c r="J103" s="72">
        <v>0</v>
      </c>
      <c r="K103" s="72">
        <v>0</v>
      </c>
      <c r="L103" s="72">
        <v>0</v>
      </c>
      <c r="M103" s="72">
        <v>0</v>
      </c>
      <c r="N103" s="72">
        <v>0</v>
      </c>
      <c r="O103" s="72">
        <v>0</v>
      </c>
      <c r="P103" s="72">
        <v>0</v>
      </c>
      <c r="Q103" s="72">
        <v>0</v>
      </c>
      <c r="R103" s="72">
        <v>0</v>
      </c>
      <c r="S103" s="72">
        <v>0</v>
      </c>
      <c r="T103" s="72">
        <v>0</v>
      </c>
      <c r="U103" s="72">
        <v>0</v>
      </c>
      <c r="V103" s="72">
        <v>0</v>
      </c>
      <c r="W103" s="72">
        <v>0</v>
      </c>
      <c r="X103" s="72">
        <v>0</v>
      </c>
      <c r="Y103" s="72">
        <v>0</v>
      </c>
      <c r="Z103" s="72">
        <v>0</v>
      </c>
      <c r="AA103" s="72">
        <v>0</v>
      </c>
      <c r="AB103" s="72">
        <v>0</v>
      </c>
      <c r="AC103" s="72">
        <v>0</v>
      </c>
      <c r="AD103" s="72">
        <v>0</v>
      </c>
      <c r="AE103" s="72">
        <v>0</v>
      </c>
      <c r="AF103" s="72">
        <v>0</v>
      </c>
      <c r="AG103" s="72">
        <v>0.01</v>
      </c>
      <c r="AH103" s="72">
        <v>0.01</v>
      </c>
      <c r="AI103" s="72">
        <v>105</v>
      </c>
      <c r="AJ103" s="74"/>
      <c r="AK103" s="60">
        <v>0.01</v>
      </c>
      <c r="AL103" s="73">
        <v>0.01</v>
      </c>
      <c r="AM103" s="59"/>
      <c r="AN103" s="59"/>
      <c r="AO103" s="60">
        <v>0.01</v>
      </c>
      <c r="AP103" s="59"/>
      <c r="AQ103" s="60">
        <v>0</v>
      </c>
      <c r="AR103" s="60">
        <v>0</v>
      </c>
      <c r="AS103" s="60">
        <v>0</v>
      </c>
      <c r="AT103" s="60">
        <v>0</v>
      </c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37"/>
    </row>
    <row r="104" spans="1:66" ht="15" x14ac:dyDescent="0.25">
      <c r="A104" s="71" t="s">
        <v>193</v>
      </c>
      <c r="B104" s="71" t="s">
        <v>194</v>
      </c>
      <c r="C104" s="72">
        <v>0</v>
      </c>
      <c r="D104" s="72">
        <v>1E-3</v>
      </c>
      <c r="E104" s="72">
        <v>0</v>
      </c>
      <c r="F104" s="72">
        <v>0</v>
      </c>
      <c r="G104" s="72">
        <v>0</v>
      </c>
      <c r="H104" s="72">
        <v>0</v>
      </c>
      <c r="I104" s="72">
        <v>0</v>
      </c>
      <c r="J104" s="72">
        <v>0</v>
      </c>
      <c r="K104" s="72">
        <v>0</v>
      </c>
      <c r="L104" s="72">
        <v>0</v>
      </c>
      <c r="M104" s="72">
        <v>0</v>
      </c>
      <c r="N104" s="72">
        <v>0</v>
      </c>
      <c r="O104" s="72">
        <v>0</v>
      </c>
      <c r="P104" s="72">
        <v>0</v>
      </c>
      <c r="Q104" s="72">
        <v>0</v>
      </c>
      <c r="R104" s="72">
        <v>0</v>
      </c>
      <c r="S104" s="72">
        <v>0</v>
      </c>
      <c r="T104" s="72">
        <v>0</v>
      </c>
      <c r="U104" s="72">
        <v>0</v>
      </c>
      <c r="V104" s="72">
        <v>0</v>
      </c>
      <c r="W104" s="72">
        <v>0</v>
      </c>
      <c r="X104" s="72">
        <v>0</v>
      </c>
      <c r="Y104" s="72">
        <v>0</v>
      </c>
      <c r="Z104" s="72">
        <v>0</v>
      </c>
      <c r="AA104" s="72">
        <v>0</v>
      </c>
      <c r="AB104" s="72">
        <v>0</v>
      </c>
      <c r="AC104" s="72">
        <v>0</v>
      </c>
      <c r="AD104" s="72">
        <v>16.777000000000001</v>
      </c>
      <c r="AE104" s="72">
        <v>0</v>
      </c>
      <c r="AF104" s="72">
        <v>0</v>
      </c>
      <c r="AG104" s="72">
        <v>0.3</v>
      </c>
      <c r="AH104" s="72">
        <v>17.078000000000003</v>
      </c>
      <c r="AI104" s="72">
        <v>14.763</v>
      </c>
      <c r="AJ104" s="74"/>
      <c r="AK104" s="60">
        <v>0.3</v>
      </c>
      <c r="AL104" s="73">
        <v>0.3</v>
      </c>
      <c r="AM104" s="59"/>
      <c r="AN104" s="59"/>
      <c r="AO104" s="60">
        <v>0.3</v>
      </c>
      <c r="AP104" s="59"/>
      <c r="AQ104" s="60">
        <v>0</v>
      </c>
      <c r="AR104" s="60">
        <v>0</v>
      </c>
      <c r="AS104" s="60">
        <v>0</v>
      </c>
      <c r="AT104" s="60">
        <v>0</v>
      </c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37"/>
    </row>
    <row r="105" spans="1:66" ht="15" x14ac:dyDescent="0.25">
      <c r="A105" s="71" t="s">
        <v>195</v>
      </c>
      <c r="B105" s="71" t="s">
        <v>196</v>
      </c>
      <c r="C105" s="72">
        <v>0</v>
      </c>
      <c r="D105" s="72">
        <v>1.1419999999999999</v>
      </c>
      <c r="E105" s="72">
        <v>0</v>
      </c>
      <c r="F105" s="72">
        <v>0</v>
      </c>
      <c r="G105" s="72">
        <v>0</v>
      </c>
      <c r="H105" s="72">
        <v>18.271000000000001</v>
      </c>
      <c r="I105" s="72">
        <v>0</v>
      </c>
      <c r="J105" s="72">
        <v>433.39551045290273</v>
      </c>
      <c r="K105" s="72">
        <v>0</v>
      </c>
      <c r="L105" s="72">
        <v>0</v>
      </c>
      <c r="M105" s="72">
        <v>0</v>
      </c>
      <c r="N105" s="72">
        <v>104.66794179407938</v>
      </c>
      <c r="O105" s="72">
        <v>0</v>
      </c>
      <c r="P105" s="72">
        <v>0</v>
      </c>
      <c r="Q105" s="72">
        <v>0</v>
      </c>
      <c r="R105" s="72">
        <v>0</v>
      </c>
      <c r="S105" s="72">
        <v>0</v>
      </c>
      <c r="T105" s="72">
        <v>0</v>
      </c>
      <c r="U105" s="72">
        <v>0</v>
      </c>
      <c r="V105" s="72">
        <v>0</v>
      </c>
      <c r="W105" s="72">
        <v>0</v>
      </c>
      <c r="X105" s="72">
        <v>0</v>
      </c>
      <c r="Y105" s="72">
        <v>0</v>
      </c>
      <c r="Z105" s="72">
        <v>0</v>
      </c>
      <c r="AA105" s="72">
        <v>0</v>
      </c>
      <c r="AB105" s="72">
        <v>0</v>
      </c>
      <c r="AC105" s="72">
        <v>0</v>
      </c>
      <c r="AD105" s="72">
        <v>19.201000000000001</v>
      </c>
      <c r="AE105" s="72">
        <v>0</v>
      </c>
      <c r="AF105" s="72">
        <v>0</v>
      </c>
      <c r="AG105" s="72">
        <v>24.939</v>
      </c>
      <c r="AH105" s="72">
        <v>601.61645224698213</v>
      </c>
      <c r="AI105" s="72">
        <v>523.70000000000005</v>
      </c>
      <c r="AJ105" s="74"/>
      <c r="AK105" s="60">
        <v>24.939</v>
      </c>
      <c r="AL105" s="73">
        <v>24.939</v>
      </c>
      <c r="AM105" s="59"/>
      <c r="AN105" s="59"/>
      <c r="AO105" s="60">
        <v>24.939</v>
      </c>
      <c r="AP105" s="59"/>
      <c r="AQ105" s="60">
        <v>0</v>
      </c>
      <c r="AR105" s="60">
        <v>104.66794179407938</v>
      </c>
      <c r="AS105" s="60">
        <v>0</v>
      </c>
      <c r="AT105" s="60">
        <v>0</v>
      </c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37"/>
    </row>
    <row r="106" spans="1:66" ht="15" x14ac:dyDescent="0.25">
      <c r="A106" s="71" t="s">
        <v>197</v>
      </c>
      <c r="B106" s="71" t="s">
        <v>198</v>
      </c>
      <c r="C106" s="72">
        <v>0</v>
      </c>
      <c r="D106" s="72">
        <v>0</v>
      </c>
      <c r="E106" s="72">
        <v>0.14299999999999999</v>
      </c>
      <c r="F106" s="72">
        <v>0</v>
      </c>
      <c r="G106" s="72">
        <v>0</v>
      </c>
      <c r="H106" s="72">
        <v>0</v>
      </c>
      <c r="I106" s="72">
        <v>0</v>
      </c>
      <c r="J106" s="72">
        <v>0</v>
      </c>
      <c r="K106" s="72">
        <v>0</v>
      </c>
      <c r="L106" s="72">
        <v>0</v>
      </c>
      <c r="M106" s="72">
        <v>0</v>
      </c>
      <c r="N106" s="72">
        <v>0</v>
      </c>
      <c r="O106" s="72">
        <v>0</v>
      </c>
      <c r="P106" s="72">
        <v>14.188000000000001</v>
      </c>
      <c r="Q106" s="72">
        <v>0</v>
      </c>
      <c r="R106" s="72">
        <v>0</v>
      </c>
      <c r="S106" s="72">
        <v>0</v>
      </c>
      <c r="T106" s="72">
        <v>0</v>
      </c>
      <c r="U106" s="72">
        <v>0</v>
      </c>
      <c r="V106" s="72">
        <v>4.4960000000000004</v>
      </c>
      <c r="W106" s="72">
        <v>0</v>
      </c>
      <c r="X106" s="72">
        <v>0</v>
      </c>
      <c r="Y106" s="72">
        <v>0</v>
      </c>
      <c r="Z106" s="72">
        <v>53.826000000000001</v>
      </c>
      <c r="AA106" s="72">
        <v>0</v>
      </c>
      <c r="AB106" s="72">
        <v>0</v>
      </c>
      <c r="AC106" s="72">
        <v>0</v>
      </c>
      <c r="AD106" s="72">
        <v>0</v>
      </c>
      <c r="AE106" s="72">
        <v>0</v>
      </c>
      <c r="AF106" s="72">
        <v>0</v>
      </c>
      <c r="AG106" s="72">
        <v>0.498</v>
      </c>
      <c r="AH106" s="72">
        <v>73.15100000000001</v>
      </c>
      <c r="AI106" s="72">
        <v>56.2</v>
      </c>
      <c r="AJ106" s="74"/>
      <c r="AK106" s="60">
        <v>0.498</v>
      </c>
      <c r="AL106" s="73">
        <v>0.498</v>
      </c>
      <c r="AM106" s="59"/>
      <c r="AN106" s="59"/>
      <c r="AO106" s="60">
        <v>0.498</v>
      </c>
      <c r="AP106" s="59"/>
      <c r="AQ106" s="60">
        <v>0.14299999999999999</v>
      </c>
      <c r="AR106" s="60">
        <v>14.188000000000001</v>
      </c>
      <c r="AS106" s="60">
        <v>4.4960000000000004</v>
      </c>
      <c r="AT106" s="60">
        <v>0</v>
      </c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37"/>
    </row>
    <row r="107" spans="1:66" ht="15" x14ac:dyDescent="0.25">
      <c r="A107" s="71" t="s">
        <v>199</v>
      </c>
      <c r="B107" s="71" t="s">
        <v>200</v>
      </c>
      <c r="C107" s="72">
        <v>0</v>
      </c>
      <c r="D107" s="72">
        <v>1.25</v>
      </c>
      <c r="E107" s="72">
        <v>0</v>
      </c>
      <c r="F107" s="72">
        <v>0</v>
      </c>
      <c r="G107" s="72">
        <v>0</v>
      </c>
      <c r="H107" s="72">
        <v>0</v>
      </c>
      <c r="I107" s="72">
        <v>0</v>
      </c>
      <c r="J107" s="72">
        <v>0</v>
      </c>
      <c r="K107" s="72">
        <v>0</v>
      </c>
      <c r="L107" s="72">
        <v>0</v>
      </c>
      <c r="M107" s="72">
        <v>0</v>
      </c>
      <c r="N107" s="72">
        <v>0</v>
      </c>
      <c r="O107" s="72">
        <v>0</v>
      </c>
      <c r="P107" s="72">
        <v>22.64</v>
      </c>
      <c r="Q107" s="72">
        <v>0</v>
      </c>
      <c r="R107" s="72">
        <v>0</v>
      </c>
      <c r="S107" s="72">
        <v>0</v>
      </c>
      <c r="T107" s="72">
        <v>6.21</v>
      </c>
      <c r="U107" s="72">
        <v>0</v>
      </c>
      <c r="V107" s="72">
        <v>5.43</v>
      </c>
      <c r="W107" s="72">
        <v>6.21</v>
      </c>
      <c r="X107" s="72">
        <v>0</v>
      </c>
      <c r="Y107" s="72">
        <v>0</v>
      </c>
      <c r="Z107" s="72">
        <v>0</v>
      </c>
      <c r="AA107" s="72">
        <v>0.1</v>
      </c>
      <c r="AB107" s="72">
        <v>0.32</v>
      </c>
      <c r="AC107" s="72">
        <v>0</v>
      </c>
      <c r="AD107" s="72">
        <v>0</v>
      </c>
      <c r="AE107" s="72">
        <v>0</v>
      </c>
      <c r="AF107" s="72">
        <v>0</v>
      </c>
      <c r="AG107" s="72">
        <v>0</v>
      </c>
      <c r="AH107" s="72">
        <v>42.536999999999999</v>
      </c>
      <c r="AI107" s="72">
        <v>31.8</v>
      </c>
      <c r="AJ107" s="74"/>
      <c r="AK107" s="60">
        <v>0</v>
      </c>
      <c r="AL107" s="73">
        <v>0.47699999999999998</v>
      </c>
      <c r="AM107" s="59"/>
      <c r="AN107" s="59"/>
      <c r="AO107" s="60">
        <v>0.57699999999999996</v>
      </c>
      <c r="AP107" s="59"/>
      <c r="AQ107" s="60">
        <v>0</v>
      </c>
      <c r="AR107" s="60">
        <v>22.64</v>
      </c>
      <c r="AS107" s="60">
        <v>5.43</v>
      </c>
      <c r="AT107" s="60">
        <v>0.22</v>
      </c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37"/>
    </row>
    <row r="108" spans="1:66" ht="15" x14ac:dyDescent="0.25">
      <c r="A108" s="71" t="s">
        <v>92</v>
      </c>
      <c r="B108" s="71" t="s">
        <v>201</v>
      </c>
      <c r="C108" s="72">
        <v>0</v>
      </c>
      <c r="D108" s="72">
        <v>0.6</v>
      </c>
      <c r="E108" s="72">
        <v>0</v>
      </c>
      <c r="F108" s="72">
        <v>0</v>
      </c>
      <c r="G108" s="72">
        <v>0</v>
      </c>
      <c r="H108" s="72">
        <v>0</v>
      </c>
      <c r="I108" s="72">
        <v>0</v>
      </c>
      <c r="J108" s="72">
        <v>0</v>
      </c>
      <c r="K108" s="72">
        <v>0</v>
      </c>
      <c r="L108" s="72">
        <v>0</v>
      </c>
      <c r="M108" s="72">
        <v>0</v>
      </c>
      <c r="N108" s="72">
        <v>0</v>
      </c>
      <c r="O108" s="72">
        <v>5.8</v>
      </c>
      <c r="P108" s="72">
        <v>4.0999999999999996</v>
      </c>
      <c r="Q108" s="72">
        <v>0</v>
      </c>
      <c r="R108" s="72">
        <v>0</v>
      </c>
      <c r="S108" s="72">
        <v>0</v>
      </c>
      <c r="T108" s="72">
        <v>0</v>
      </c>
      <c r="U108" s="72">
        <v>0</v>
      </c>
      <c r="V108" s="72">
        <v>0</v>
      </c>
      <c r="W108" s="72">
        <v>0</v>
      </c>
      <c r="X108" s="72">
        <v>0</v>
      </c>
      <c r="Y108" s="72">
        <v>0</v>
      </c>
      <c r="Z108" s="72">
        <v>0</v>
      </c>
      <c r="AA108" s="72">
        <v>0</v>
      </c>
      <c r="AB108" s="72">
        <v>0</v>
      </c>
      <c r="AC108" s="72">
        <v>0</v>
      </c>
      <c r="AD108" s="72">
        <v>0</v>
      </c>
      <c r="AE108" s="72">
        <v>0</v>
      </c>
      <c r="AF108" s="72">
        <v>0</v>
      </c>
      <c r="AG108" s="72">
        <v>0.15</v>
      </c>
      <c r="AH108" s="72">
        <v>10.65</v>
      </c>
      <c r="AI108" s="72">
        <v>7</v>
      </c>
      <c r="AJ108" s="74"/>
      <c r="AK108" s="60">
        <v>0.15</v>
      </c>
      <c r="AL108" s="73">
        <v>0.15</v>
      </c>
      <c r="AM108" s="59"/>
      <c r="AN108" s="59"/>
      <c r="AO108" s="60">
        <v>0.15</v>
      </c>
      <c r="AP108" s="59"/>
      <c r="AQ108" s="60">
        <v>0</v>
      </c>
      <c r="AR108" s="60">
        <v>9.9</v>
      </c>
      <c r="AS108" s="60">
        <v>0</v>
      </c>
      <c r="AT108" s="60">
        <v>0</v>
      </c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37"/>
    </row>
    <row r="109" spans="1:66" ht="15" x14ac:dyDescent="0.25">
      <c r="A109" s="71" t="s">
        <v>176</v>
      </c>
      <c r="B109" s="71" t="s">
        <v>202</v>
      </c>
      <c r="C109" s="72">
        <v>0</v>
      </c>
      <c r="D109" s="72">
        <v>2.9129999999999998</v>
      </c>
      <c r="E109" s="72">
        <v>0</v>
      </c>
      <c r="F109" s="72">
        <v>0</v>
      </c>
      <c r="G109" s="72">
        <v>0</v>
      </c>
      <c r="H109" s="72">
        <v>0</v>
      </c>
      <c r="I109" s="72">
        <v>0</v>
      </c>
      <c r="J109" s="72">
        <v>0</v>
      </c>
      <c r="K109" s="72">
        <v>0</v>
      </c>
      <c r="L109" s="72">
        <v>0</v>
      </c>
      <c r="M109" s="72">
        <v>13.7</v>
      </c>
      <c r="N109" s="72">
        <v>40.200000000000003</v>
      </c>
      <c r="O109" s="72">
        <v>11.3</v>
      </c>
      <c r="P109" s="72">
        <v>12.7</v>
      </c>
      <c r="Q109" s="72">
        <v>0</v>
      </c>
      <c r="R109" s="72">
        <v>0</v>
      </c>
      <c r="S109" s="72">
        <v>0</v>
      </c>
      <c r="T109" s="72">
        <v>0</v>
      </c>
      <c r="U109" s="72">
        <v>0</v>
      </c>
      <c r="V109" s="72">
        <v>0</v>
      </c>
      <c r="W109" s="72">
        <v>0</v>
      </c>
      <c r="X109" s="72">
        <v>0</v>
      </c>
      <c r="Y109" s="72">
        <v>0</v>
      </c>
      <c r="Z109" s="72">
        <v>0</v>
      </c>
      <c r="AA109" s="72">
        <v>0</v>
      </c>
      <c r="AB109" s="72">
        <v>0</v>
      </c>
      <c r="AC109" s="72">
        <v>0</v>
      </c>
      <c r="AD109" s="72">
        <v>0</v>
      </c>
      <c r="AE109" s="72">
        <v>0</v>
      </c>
      <c r="AF109" s="72">
        <v>0</v>
      </c>
      <c r="AG109" s="72">
        <v>2.0489999999999999</v>
      </c>
      <c r="AH109" s="72">
        <v>82.862000000000009</v>
      </c>
      <c r="AI109" s="72">
        <v>65.206999999999994</v>
      </c>
      <c r="AJ109" s="74"/>
      <c r="AK109" s="60">
        <v>2.0489999999999999</v>
      </c>
      <c r="AL109" s="73">
        <v>2.0489999999999999</v>
      </c>
      <c r="AM109" s="59"/>
      <c r="AN109" s="59"/>
      <c r="AO109" s="60">
        <v>2.0489999999999999</v>
      </c>
      <c r="AP109" s="59"/>
      <c r="AQ109" s="60">
        <v>0</v>
      </c>
      <c r="AR109" s="60">
        <v>77.900000000000006</v>
      </c>
      <c r="AS109" s="60">
        <v>0</v>
      </c>
      <c r="AT109" s="60">
        <v>0</v>
      </c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37"/>
    </row>
    <row r="110" spans="1:66" ht="15" x14ac:dyDescent="0.25">
      <c r="A110" s="71" t="s">
        <v>76</v>
      </c>
      <c r="B110" s="71" t="s">
        <v>203</v>
      </c>
      <c r="C110" s="72">
        <v>0</v>
      </c>
      <c r="D110" s="72">
        <v>0.29899999999999999</v>
      </c>
      <c r="E110" s="72">
        <v>0</v>
      </c>
      <c r="F110" s="72">
        <v>0</v>
      </c>
      <c r="G110" s="72">
        <v>0</v>
      </c>
      <c r="H110" s="72">
        <v>0</v>
      </c>
      <c r="I110" s="72">
        <v>0</v>
      </c>
      <c r="J110" s="72">
        <v>0</v>
      </c>
      <c r="K110" s="72">
        <v>0</v>
      </c>
      <c r="L110" s="72">
        <v>0</v>
      </c>
      <c r="M110" s="72">
        <v>0</v>
      </c>
      <c r="N110" s="72">
        <v>0</v>
      </c>
      <c r="O110" s="72">
        <v>0</v>
      </c>
      <c r="P110" s="72">
        <v>0</v>
      </c>
      <c r="Q110" s="72">
        <v>0</v>
      </c>
      <c r="R110" s="72">
        <v>0</v>
      </c>
      <c r="S110" s="72">
        <v>0</v>
      </c>
      <c r="T110" s="72">
        <v>0</v>
      </c>
      <c r="U110" s="72">
        <v>0</v>
      </c>
      <c r="V110" s="72">
        <v>4.4269999999999996</v>
      </c>
      <c r="W110" s="72">
        <v>0</v>
      </c>
      <c r="X110" s="72">
        <v>0</v>
      </c>
      <c r="Y110" s="72">
        <v>0</v>
      </c>
      <c r="Z110" s="72">
        <v>0</v>
      </c>
      <c r="AA110" s="72">
        <v>0</v>
      </c>
      <c r="AB110" s="72">
        <v>0</v>
      </c>
      <c r="AC110" s="72">
        <v>1.0999999999999999E-2</v>
      </c>
      <c r="AD110" s="72">
        <v>0</v>
      </c>
      <c r="AE110" s="72">
        <v>0</v>
      </c>
      <c r="AF110" s="72">
        <v>0</v>
      </c>
      <c r="AG110" s="72" t="s">
        <v>633</v>
      </c>
      <c r="AH110" s="72">
        <v>4.7370000000000001</v>
      </c>
      <c r="AI110" s="72">
        <v>0</v>
      </c>
      <c r="AJ110" s="74"/>
      <c r="AK110" s="60">
        <v>0</v>
      </c>
      <c r="AL110" s="73">
        <v>0</v>
      </c>
      <c r="AM110" s="59"/>
      <c r="AN110" s="59"/>
      <c r="AO110" s="60">
        <v>1.0999999999999999E-2</v>
      </c>
      <c r="AP110" s="59"/>
      <c r="AQ110" s="60">
        <v>0</v>
      </c>
      <c r="AR110" s="60">
        <v>0</v>
      </c>
      <c r="AS110" s="60">
        <v>4.4269999999999996</v>
      </c>
      <c r="AT110" s="60">
        <v>0</v>
      </c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37"/>
    </row>
    <row r="111" spans="1:66" ht="15" x14ac:dyDescent="0.25">
      <c r="A111" s="71" t="s">
        <v>204</v>
      </c>
      <c r="B111" s="71" t="s">
        <v>205</v>
      </c>
      <c r="C111" s="72">
        <v>0</v>
      </c>
      <c r="D111" s="72">
        <v>0.46</v>
      </c>
      <c r="E111" s="72">
        <v>0</v>
      </c>
      <c r="F111" s="72">
        <v>7.46</v>
      </c>
      <c r="G111" s="72">
        <v>0</v>
      </c>
      <c r="H111" s="72">
        <v>1.38</v>
      </c>
      <c r="I111" s="72">
        <v>0</v>
      </c>
      <c r="J111" s="72">
        <v>0</v>
      </c>
      <c r="K111" s="72">
        <v>39.246000000000002</v>
      </c>
      <c r="L111" s="72">
        <v>0</v>
      </c>
      <c r="M111" s="72">
        <v>0</v>
      </c>
      <c r="N111" s="72">
        <v>0</v>
      </c>
      <c r="O111" s="72">
        <v>0</v>
      </c>
      <c r="P111" s="72">
        <v>0</v>
      </c>
      <c r="Q111" s="72">
        <v>0</v>
      </c>
      <c r="R111" s="72">
        <v>0</v>
      </c>
      <c r="S111" s="72">
        <v>0</v>
      </c>
      <c r="T111" s="72">
        <v>0</v>
      </c>
      <c r="U111" s="72">
        <v>481.16</v>
      </c>
      <c r="V111" s="72">
        <v>7.36</v>
      </c>
      <c r="W111" s="72">
        <v>0</v>
      </c>
      <c r="X111" s="72">
        <v>0</v>
      </c>
      <c r="Y111" s="72">
        <v>0</v>
      </c>
      <c r="Z111" s="72">
        <v>3.22</v>
      </c>
      <c r="AA111" s="72">
        <v>34</v>
      </c>
      <c r="AB111" s="72">
        <v>111</v>
      </c>
      <c r="AC111" s="72">
        <v>0</v>
      </c>
      <c r="AD111" s="72">
        <v>238.221</v>
      </c>
      <c r="AE111" s="72">
        <v>0</v>
      </c>
      <c r="AF111" s="72">
        <v>24</v>
      </c>
      <c r="AG111" s="72">
        <v>46.1</v>
      </c>
      <c r="AH111" s="72">
        <v>945.57800000000009</v>
      </c>
      <c r="AI111" s="72">
        <v>878.83</v>
      </c>
      <c r="AJ111" s="74"/>
      <c r="AK111" s="60">
        <v>32.070999999999998</v>
      </c>
      <c r="AL111" s="73">
        <v>32.070999999999998</v>
      </c>
      <c r="AM111" s="59"/>
      <c r="AN111" s="59"/>
      <c r="AO111" s="60">
        <v>66.070999999999998</v>
      </c>
      <c r="AP111" s="59"/>
      <c r="AQ111" s="60">
        <v>7.46</v>
      </c>
      <c r="AR111" s="60">
        <v>0</v>
      </c>
      <c r="AS111" s="60">
        <v>488.52</v>
      </c>
      <c r="AT111" s="60">
        <v>77</v>
      </c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37"/>
    </row>
    <row r="112" spans="1:66" ht="15" x14ac:dyDescent="0.25">
      <c r="A112" s="71" t="s">
        <v>206</v>
      </c>
      <c r="B112" s="71" t="s">
        <v>207</v>
      </c>
      <c r="C112" s="72">
        <v>0</v>
      </c>
      <c r="D112" s="72">
        <v>0.94</v>
      </c>
      <c r="E112" s="72">
        <v>0</v>
      </c>
      <c r="F112" s="72">
        <v>0</v>
      </c>
      <c r="G112" s="72">
        <v>0</v>
      </c>
      <c r="H112" s="72">
        <v>0</v>
      </c>
      <c r="I112" s="72">
        <v>0</v>
      </c>
      <c r="J112" s="72">
        <v>0</v>
      </c>
      <c r="K112" s="72">
        <v>0</v>
      </c>
      <c r="L112" s="72">
        <v>0</v>
      </c>
      <c r="M112" s="72">
        <v>0</v>
      </c>
      <c r="N112" s="72">
        <v>14.3</v>
      </c>
      <c r="O112" s="72">
        <v>0</v>
      </c>
      <c r="P112" s="72">
        <v>0</v>
      </c>
      <c r="Q112" s="72">
        <v>0</v>
      </c>
      <c r="R112" s="72">
        <v>0</v>
      </c>
      <c r="S112" s="72">
        <v>0</v>
      </c>
      <c r="T112" s="72">
        <v>0</v>
      </c>
      <c r="U112" s="72">
        <v>0</v>
      </c>
      <c r="V112" s="72">
        <v>0</v>
      </c>
      <c r="W112" s="72">
        <v>0</v>
      </c>
      <c r="X112" s="72">
        <v>0</v>
      </c>
      <c r="Y112" s="72">
        <v>14.3</v>
      </c>
      <c r="Z112" s="72">
        <v>0</v>
      </c>
      <c r="AA112" s="72">
        <v>0</v>
      </c>
      <c r="AB112" s="72">
        <v>0</v>
      </c>
      <c r="AC112" s="72">
        <v>0</v>
      </c>
      <c r="AD112" s="72">
        <v>0</v>
      </c>
      <c r="AE112" s="72">
        <v>0</v>
      </c>
      <c r="AF112" s="72">
        <v>0</v>
      </c>
      <c r="AG112" s="72" t="s">
        <v>633</v>
      </c>
      <c r="AH112" s="72">
        <v>29.7425</v>
      </c>
      <c r="AI112" s="72">
        <v>13.5</v>
      </c>
      <c r="AJ112" s="74"/>
      <c r="AK112" s="60">
        <v>0</v>
      </c>
      <c r="AL112" s="73">
        <v>0.20250000000000001</v>
      </c>
      <c r="AM112" s="59"/>
      <c r="AN112" s="59"/>
      <c r="AO112" s="60">
        <v>0.20250000000000001</v>
      </c>
      <c r="AP112" s="59"/>
      <c r="AQ112" s="60">
        <v>0</v>
      </c>
      <c r="AR112" s="60">
        <v>28.6</v>
      </c>
      <c r="AS112" s="60">
        <v>0</v>
      </c>
      <c r="AT112" s="60">
        <v>0</v>
      </c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37"/>
    </row>
    <row r="113" spans="1:66" ht="15" x14ac:dyDescent="0.25">
      <c r="A113" s="71" t="s">
        <v>165</v>
      </c>
      <c r="B113" s="71" t="s">
        <v>208</v>
      </c>
      <c r="C113" s="72">
        <v>0</v>
      </c>
      <c r="D113" s="72">
        <v>5.0999999999999997E-2</v>
      </c>
      <c r="E113" s="72">
        <v>0</v>
      </c>
      <c r="F113" s="72">
        <v>0</v>
      </c>
      <c r="G113" s="72">
        <v>0</v>
      </c>
      <c r="H113" s="72">
        <v>0</v>
      </c>
      <c r="I113" s="72">
        <v>0</v>
      </c>
      <c r="J113" s="72">
        <v>0</v>
      </c>
      <c r="K113" s="72">
        <v>0</v>
      </c>
      <c r="L113" s="72">
        <v>0</v>
      </c>
      <c r="M113" s="72">
        <v>0</v>
      </c>
      <c r="N113" s="72">
        <v>0</v>
      </c>
      <c r="O113" s="72">
        <v>0</v>
      </c>
      <c r="P113" s="72">
        <v>0</v>
      </c>
      <c r="Q113" s="72">
        <v>0</v>
      </c>
      <c r="R113" s="72">
        <v>0</v>
      </c>
      <c r="S113" s="72">
        <v>0</v>
      </c>
      <c r="T113" s="72">
        <v>0</v>
      </c>
      <c r="U113" s="72">
        <v>0</v>
      </c>
      <c r="V113" s="72">
        <v>3.8069999999999999</v>
      </c>
      <c r="W113" s="72">
        <v>0</v>
      </c>
      <c r="X113" s="72">
        <v>0</v>
      </c>
      <c r="Y113" s="72">
        <v>0</v>
      </c>
      <c r="Z113" s="72">
        <v>0</v>
      </c>
      <c r="AA113" s="72">
        <v>0</v>
      </c>
      <c r="AB113" s="72">
        <v>0</v>
      </c>
      <c r="AC113" s="72">
        <v>0.56399999999999995</v>
      </c>
      <c r="AD113" s="72">
        <v>0</v>
      </c>
      <c r="AE113" s="72">
        <v>0</v>
      </c>
      <c r="AF113" s="72">
        <v>0</v>
      </c>
      <c r="AG113" s="72">
        <v>0</v>
      </c>
      <c r="AH113" s="72">
        <v>4.4826299999999994</v>
      </c>
      <c r="AI113" s="72">
        <v>4.0419999999999998</v>
      </c>
      <c r="AJ113" s="74"/>
      <c r="AK113" s="60">
        <v>0</v>
      </c>
      <c r="AL113" s="73">
        <v>6.0629999999999996E-2</v>
      </c>
      <c r="AM113" s="59"/>
      <c r="AN113" s="59"/>
      <c r="AO113" s="60">
        <v>0.62462999999999991</v>
      </c>
      <c r="AP113" s="59"/>
      <c r="AQ113" s="60">
        <v>0</v>
      </c>
      <c r="AR113" s="60">
        <v>0</v>
      </c>
      <c r="AS113" s="60">
        <v>3.8069999999999999</v>
      </c>
      <c r="AT113" s="60">
        <v>0</v>
      </c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37"/>
    </row>
    <row r="114" spans="1:66" ht="15" x14ac:dyDescent="0.25">
      <c r="A114" s="71" t="s">
        <v>165</v>
      </c>
      <c r="B114" s="71" t="s">
        <v>209</v>
      </c>
      <c r="C114" s="72">
        <v>0</v>
      </c>
      <c r="D114" s="72">
        <v>0</v>
      </c>
      <c r="E114" s="72">
        <v>0</v>
      </c>
      <c r="F114" s="72">
        <v>0</v>
      </c>
      <c r="G114" s="72">
        <v>0</v>
      </c>
      <c r="H114" s="72">
        <v>0</v>
      </c>
      <c r="I114" s="72">
        <v>0</v>
      </c>
      <c r="J114" s="72">
        <v>0</v>
      </c>
      <c r="K114" s="72">
        <v>0</v>
      </c>
      <c r="L114" s="72">
        <v>0</v>
      </c>
      <c r="M114" s="72">
        <v>0</v>
      </c>
      <c r="N114" s="72">
        <v>0</v>
      </c>
      <c r="O114" s="72">
        <v>0</v>
      </c>
      <c r="P114" s="72">
        <v>0</v>
      </c>
      <c r="Q114" s="72">
        <v>0</v>
      </c>
      <c r="R114" s="72">
        <v>0</v>
      </c>
      <c r="S114" s="72">
        <v>0</v>
      </c>
      <c r="T114" s="72">
        <v>0</v>
      </c>
      <c r="U114" s="72">
        <v>0</v>
      </c>
      <c r="V114" s="72">
        <v>0</v>
      </c>
      <c r="W114" s="72">
        <v>0</v>
      </c>
      <c r="X114" s="72">
        <v>0</v>
      </c>
      <c r="Y114" s="72">
        <v>5.0149999999999997</v>
      </c>
      <c r="Z114" s="72">
        <v>0</v>
      </c>
      <c r="AA114" s="72">
        <v>0</v>
      </c>
      <c r="AB114" s="72">
        <v>0</v>
      </c>
      <c r="AC114" s="72">
        <v>0</v>
      </c>
      <c r="AD114" s="72">
        <v>0</v>
      </c>
      <c r="AE114" s="72">
        <v>0</v>
      </c>
      <c r="AF114" s="72">
        <v>0</v>
      </c>
      <c r="AG114" s="72">
        <v>0</v>
      </c>
      <c r="AH114" s="72">
        <v>5.0833849999999998</v>
      </c>
      <c r="AI114" s="72">
        <v>4.5590000000000002</v>
      </c>
      <c r="AJ114" s="74"/>
      <c r="AK114" s="60">
        <v>0</v>
      </c>
      <c r="AL114" s="73">
        <v>6.8385000000000001E-2</v>
      </c>
      <c r="AM114" s="59"/>
      <c r="AN114" s="59"/>
      <c r="AO114" s="60">
        <v>6.8385000000000001E-2</v>
      </c>
      <c r="AP114" s="59"/>
      <c r="AQ114" s="60">
        <v>0</v>
      </c>
      <c r="AR114" s="60">
        <v>5.0149999999999997</v>
      </c>
      <c r="AS114" s="60">
        <v>0</v>
      </c>
      <c r="AT114" s="60">
        <v>0</v>
      </c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37"/>
    </row>
    <row r="115" spans="1:66" ht="15" x14ac:dyDescent="0.25">
      <c r="A115" s="71" t="s">
        <v>210</v>
      </c>
      <c r="B115" s="71" t="s">
        <v>211</v>
      </c>
      <c r="C115" s="72">
        <v>0</v>
      </c>
      <c r="D115" s="72">
        <v>1.651</v>
      </c>
      <c r="E115" s="72">
        <v>0</v>
      </c>
      <c r="F115" s="72">
        <v>0</v>
      </c>
      <c r="G115" s="72">
        <v>0</v>
      </c>
      <c r="H115" s="72">
        <v>0</v>
      </c>
      <c r="I115" s="72">
        <v>0</v>
      </c>
      <c r="J115" s="72">
        <v>0</v>
      </c>
      <c r="K115" s="72">
        <v>0</v>
      </c>
      <c r="L115" s="72">
        <v>0</v>
      </c>
      <c r="M115" s="72">
        <v>0</v>
      </c>
      <c r="N115" s="72">
        <v>28.959</v>
      </c>
      <c r="O115" s="72">
        <v>0</v>
      </c>
      <c r="P115" s="72">
        <v>8.8930000000000007</v>
      </c>
      <c r="Q115" s="72">
        <v>0</v>
      </c>
      <c r="R115" s="72">
        <v>0</v>
      </c>
      <c r="S115" s="72">
        <v>0</v>
      </c>
      <c r="T115" s="72">
        <v>0</v>
      </c>
      <c r="U115" s="72">
        <v>0</v>
      </c>
      <c r="V115" s="72">
        <v>0</v>
      </c>
      <c r="W115" s="72">
        <v>0</v>
      </c>
      <c r="X115" s="72">
        <v>0</v>
      </c>
      <c r="Y115" s="72">
        <v>0</v>
      </c>
      <c r="Z115" s="72">
        <v>0</v>
      </c>
      <c r="AA115" s="72">
        <v>0</v>
      </c>
      <c r="AB115" s="72">
        <v>0</v>
      </c>
      <c r="AC115" s="72">
        <v>0</v>
      </c>
      <c r="AD115" s="72">
        <v>0</v>
      </c>
      <c r="AE115" s="72">
        <v>0</v>
      </c>
      <c r="AF115" s="72">
        <v>0</v>
      </c>
      <c r="AG115" s="72">
        <v>0.623</v>
      </c>
      <c r="AH115" s="72">
        <v>40.125999999999998</v>
      </c>
      <c r="AI115" s="72">
        <v>30.161000000000001</v>
      </c>
      <c r="AJ115" s="74"/>
      <c r="AK115" s="60">
        <v>0.623</v>
      </c>
      <c r="AL115" s="73">
        <v>0.623</v>
      </c>
      <c r="AM115" s="59"/>
      <c r="AN115" s="59"/>
      <c r="AO115" s="60">
        <v>0.623</v>
      </c>
      <c r="AP115" s="59"/>
      <c r="AQ115" s="60">
        <v>0</v>
      </c>
      <c r="AR115" s="60">
        <v>37.852000000000004</v>
      </c>
      <c r="AS115" s="60">
        <v>0</v>
      </c>
      <c r="AT115" s="60">
        <v>0</v>
      </c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37"/>
    </row>
    <row r="116" spans="1:66" ht="15" x14ac:dyDescent="0.25">
      <c r="A116" s="71" t="s">
        <v>204</v>
      </c>
      <c r="B116" s="71" t="s">
        <v>212</v>
      </c>
      <c r="C116" s="72">
        <v>0</v>
      </c>
      <c r="D116" s="72">
        <v>0</v>
      </c>
      <c r="E116" s="72">
        <v>0</v>
      </c>
      <c r="F116" s="72">
        <v>0</v>
      </c>
      <c r="G116" s="72">
        <v>0</v>
      </c>
      <c r="H116" s="72">
        <v>0</v>
      </c>
      <c r="I116" s="72">
        <v>0</v>
      </c>
      <c r="J116" s="72">
        <v>0</v>
      </c>
      <c r="K116" s="72">
        <v>0</v>
      </c>
      <c r="L116" s="72">
        <v>0</v>
      </c>
      <c r="M116" s="72">
        <v>0</v>
      </c>
      <c r="N116" s="72">
        <v>0</v>
      </c>
      <c r="O116" s="72">
        <v>0</v>
      </c>
      <c r="P116" s="72">
        <v>0</v>
      </c>
      <c r="Q116" s="72">
        <v>0</v>
      </c>
      <c r="R116" s="72">
        <v>0</v>
      </c>
      <c r="S116" s="72">
        <v>0</v>
      </c>
      <c r="T116" s="72">
        <v>0</v>
      </c>
      <c r="U116" s="72">
        <v>2</v>
      </c>
      <c r="V116" s="72">
        <v>2</v>
      </c>
      <c r="W116" s="72">
        <v>0</v>
      </c>
      <c r="X116" s="72">
        <v>0</v>
      </c>
      <c r="Y116" s="72">
        <v>0</v>
      </c>
      <c r="Z116" s="72">
        <v>0</v>
      </c>
      <c r="AA116" s="72">
        <v>0</v>
      </c>
      <c r="AB116" s="72">
        <v>0</v>
      </c>
      <c r="AC116" s="72">
        <v>0</v>
      </c>
      <c r="AD116" s="72">
        <v>0</v>
      </c>
      <c r="AE116" s="72">
        <v>0</v>
      </c>
      <c r="AF116" s="72">
        <v>0</v>
      </c>
      <c r="AG116" s="72">
        <v>0</v>
      </c>
      <c r="AH116" s="72">
        <v>4</v>
      </c>
      <c r="AI116" s="72" t="s">
        <v>633</v>
      </c>
      <c r="AJ116" s="74"/>
      <c r="AK116" s="60">
        <v>0</v>
      </c>
      <c r="AL116" s="126">
        <v>0</v>
      </c>
      <c r="AM116" s="59"/>
      <c r="AN116" s="59"/>
      <c r="AO116" s="60">
        <v>0</v>
      </c>
      <c r="AP116" s="59"/>
      <c r="AQ116" s="60">
        <v>0</v>
      </c>
      <c r="AR116" s="60">
        <v>0</v>
      </c>
      <c r="AS116" s="60">
        <v>4</v>
      </c>
      <c r="AT116" s="60">
        <v>0</v>
      </c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37"/>
    </row>
    <row r="117" spans="1:66" ht="15" x14ac:dyDescent="0.25">
      <c r="A117" s="71" t="s">
        <v>508</v>
      </c>
      <c r="B117" s="71" t="s">
        <v>213</v>
      </c>
      <c r="C117" s="72">
        <v>0</v>
      </c>
      <c r="D117" s="72">
        <v>0</v>
      </c>
      <c r="E117" s="72">
        <v>0</v>
      </c>
      <c r="F117" s="72">
        <v>0</v>
      </c>
      <c r="G117" s="72">
        <v>0</v>
      </c>
      <c r="H117" s="72">
        <v>0</v>
      </c>
      <c r="I117" s="72">
        <v>0</v>
      </c>
      <c r="J117" s="72">
        <v>0</v>
      </c>
      <c r="K117" s="72">
        <v>0</v>
      </c>
      <c r="L117" s="72">
        <v>0</v>
      </c>
      <c r="M117" s="72">
        <v>0</v>
      </c>
      <c r="N117" s="72">
        <v>0</v>
      </c>
      <c r="O117" s="72">
        <v>0</v>
      </c>
      <c r="P117" s="72">
        <v>0</v>
      </c>
      <c r="Q117" s="72">
        <v>0</v>
      </c>
      <c r="R117" s="72">
        <v>0</v>
      </c>
      <c r="S117" s="72">
        <v>0</v>
      </c>
      <c r="T117" s="72">
        <v>0</v>
      </c>
      <c r="U117" s="72">
        <v>0</v>
      </c>
      <c r="V117" s="72">
        <v>0</v>
      </c>
      <c r="W117" s="72">
        <v>0</v>
      </c>
      <c r="X117" s="72">
        <v>0</v>
      </c>
      <c r="Y117" s="72">
        <v>35.914996997324884</v>
      </c>
      <c r="Z117" s="72">
        <v>0</v>
      </c>
      <c r="AA117" s="72">
        <v>0</v>
      </c>
      <c r="AB117" s="72">
        <v>0</v>
      </c>
      <c r="AC117" s="72">
        <v>0</v>
      </c>
      <c r="AD117" s="72">
        <v>16.8</v>
      </c>
      <c r="AE117" s="72">
        <v>0</v>
      </c>
      <c r="AF117" s="72">
        <v>0</v>
      </c>
      <c r="AG117" s="72">
        <v>3</v>
      </c>
      <c r="AH117" s="72">
        <v>55.714996997324889</v>
      </c>
      <c r="AI117" s="72">
        <v>136</v>
      </c>
      <c r="AJ117" s="74"/>
      <c r="AK117" s="60">
        <v>3</v>
      </c>
      <c r="AL117" s="73">
        <v>3</v>
      </c>
      <c r="AM117" s="59"/>
      <c r="AN117" s="59"/>
      <c r="AO117" s="60">
        <v>3</v>
      </c>
      <c r="AP117" s="59"/>
      <c r="AQ117" s="60">
        <v>0</v>
      </c>
      <c r="AR117" s="60">
        <v>35.914996997324884</v>
      </c>
      <c r="AS117" s="60">
        <v>0</v>
      </c>
      <c r="AT117" s="60">
        <v>0</v>
      </c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37"/>
    </row>
    <row r="118" spans="1:66" ht="15" x14ac:dyDescent="0.25">
      <c r="A118" s="71" t="s">
        <v>771</v>
      </c>
      <c r="B118" s="71" t="s">
        <v>770</v>
      </c>
      <c r="C118" s="72">
        <v>0</v>
      </c>
      <c r="D118" s="72">
        <v>0</v>
      </c>
      <c r="E118" s="72">
        <v>0</v>
      </c>
      <c r="F118" s="72">
        <v>0</v>
      </c>
      <c r="G118" s="72">
        <v>0</v>
      </c>
      <c r="H118" s="72">
        <v>0</v>
      </c>
      <c r="I118" s="72">
        <v>0</v>
      </c>
      <c r="J118" s="72">
        <v>0</v>
      </c>
      <c r="K118" s="72">
        <v>0</v>
      </c>
      <c r="L118" s="72">
        <v>0</v>
      </c>
      <c r="M118" s="72">
        <v>0</v>
      </c>
      <c r="N118" s="72">
        <v>0</v>
      </c>
      <c r="O118" s="72">
        <v>0</v>
      </c>
      <c r="P118" s="72">
        <v>0</v>
      </c>
      <c r="Q118" s="72">
        <v>0</v>
      </c>
      <c r="R118" s="72">
        <v>0</v>
      </c>
      <c r="S118" s="72">
        <v>0</v>
      </c>
      <c r="T118" s="72">
        <v>0</v>
      </c>
      <c r="U118" s="72">
        <v>0</v>
      </c>
      <c r="V118" s="72">
        <v>0</v>
      </c>
      <c r="W118" s="72">
        <v>0</v>
      </c>
      <c r="X118" s="72">
        <v>0</v>
      </c>
      <c r="Y118" s="72">
        <v>0</v>
      </c>
      <c r="Z118" s="72">
        <v>0</v>
      </c>
      <c r="AA118" s="72">
        <v>0</v>
      </c>
      <c r="AB118" s="72">
        <v>0</v>
      </c>
      <c r="AC118" s="72">
        <v>10.047000000000001</v>
      </c>
      <c r="AD118" s="72">
        <v>0</v>
      </c>
      <c r="AE118" s="72">
        <v>0</v>
      </c>
      <c r="AF118" s="72">
        <v>0</v>
      </c>
      <c r="AG118" s="72" t="s">
        <v>633</v>
      </c>
      <c r="AH118" s="72">
        <v>11.37975975</v>
      </c>
      <c r="AI118" s="72">
        <v>88.850649999999987</v>
      </c>
      <c r="AJ118" s="74"/>
      <c r="AK118" s="60">
        <v>0</v>
      </c>
      <c r="AL118" s="73">
        <v>1.3327597499999997</v>
      </c>
      <c r="AM118" s="59"/>
      <c r="AN118" s="59"/>
      <c r="AO118" s="60">
        <v>11.37975975</v>
      </c>
      <c r="AP118" s="59"/>
      <c r="AQ118" s="60">
        <v>0</v>
      </c>
      <c r="AR118" s="60">
        <v>0</v>
      </c>
      <c r="AS118" s="60">
        <v>0</v>
      </c>
      <c r="AT118" s="60">
        <v>0</v>
      </c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37"/>
    </row>
    <row r="119" spans="1:66" ht="15" x14ac:dyDescent="0.25">
      <c r="A119" s="71" t="s">
        <v>78</v>
      </c>
      <c r="B119" s="71" t="s">
        <v>214</v>
      </c>
      <c r="C119" s="72">
        <v>0</v>
      </c>
      <c r="D119" s="72">
        <v>3.31</v>
      </c>
      <c r="E119" s="72">
        <v>0</v>
      </c>
      <c r="F119" s="72">
        <v>0</v>
      </c>
      <c r="G119" s="72">
        <v>0</v>
      </c>
      <c r="H119" s="72">
        <v>0</v>
      </c>
      <c r="I119" s="72">
        <v>0</v>
      </c>
      <c r="J119" s="72">
        <v>0</v>
      </c>
      <c r="K119" s="72">
        <v>0</v>
      </c>
      <c r="L119" s="72">
        <v>0</v>
      </c>
      <c r="M119" s="72">
        <v>0</v>
      </c>
      <c r="N119" s="72">
        <v>0</v>
      </c>
      <c r="O119" s="72">
        <v>0</v>
      </c>
      <c r="P119" s="72">
        <v>0</v>
      </c>
      <c r="Q119" s="72">
        <v>0</v>
      </c>
      <c r="R119" s="72">
        <v>0</v>
      </c>
      <c r="S119" s="72">
        <v>0</v>
      </c>
      <c r="T119" s="72">
        <v>0</v>
      </c>
      <c r="U119" s="72">
        <v>29.64</v>
      </c>
      <c r="V119" s="72">
        <v>0</v>
      </c>
      <c r="W119" s="72">
        <v>0</v>
      </c>
      <c r="X119" s="72">
        <v>0</v>
      </c>
      <c r="Y119" s="72">
        <v>0</v>
      </c>
      <c r="Z119" s="72">
        <v>0</v>
      </c>
      <c r="AA119" s="72">
        <v>0</v>
      </c>
      <c r="AB119" s="72">
        <v>0</v>
      </c>
      <c r="AC119" s="72">
        <v>0</v>
      </c>
      <c r="AD119" s="72">
        <v>0</v>
      </c>
      <c r="AE119" s="72">
        <v>0</v>
      </c>
      <c r="AF119" s="72">
        <v>0</v>
      </c>
      <c r="AG119" s="72">
        <v>0.44500000000000001</v>
      </c>
      <c r="AH119" s="72">
        <v>33.395000000000003</v>
      </c>
      <c r="AI119" s="72">
        <v>27.178999999999998</v>
      </c>
      <c r="AJ119" s="74"/>
      <c r="AK119" s="60">
        <v>0.44500000000000001</v>
      </c>
      <c r="AL119" s="73">
        <v>0.44500000000000001</v>
      </c>
      <c r="AM119" s="59"/>
      <c r="AN119" s="59"/>
      <c r="AO119" s="60">
        <v>0.44500000000000001</v>
      </c>
      <c r="AP119" s="59"/>
      <c r="AQ119" s="60">
        <v>0</v>
      </c>
      <c r="AR119" s="60">
        <v>0</v>
      </c>
      <c r="AS119" s="60">
        <v>29.64</v>
      </c>
      <c r="AT119" s="60">
        <v>0</v>
      </c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37"/>
    </row>
    <row r="120" spans="1:66" ht="15" x14ac:dyDescent="0.25">
      <c r="A120" s="71" t="s">
        <v>127</v>
      </c>
      <c r="B120" s="71" t="s">
        <v>215</v>
      </c>
      <c r="C120" s="72">
        <v>0</v>
      </c>
      <c r="D120" s="72">
        <v>0.45</v>
      </c>
      <c r="E120" s="72">
        <v>0</v>
      </c>
      <c r="F120" s="72">
        <v>0</v>
      </c>
      <c r="G120" s="72">
        <v>0</v>
      </c>
      <c r="H120" s="72">
        <v>0</v>
      </c>
      <c r="I120" s="72">
        <v>0</v>
      </c>
      <c r="J120" s="72">
        <v>0</v>
      </c>
      <c r="K120" s="72">
        <v>0</v>
      </c>
      <c r="L120" s="72">
        <v>0</v>
      </c>
      <c r="M120" s="72">
        <v>0</v>
      </c>
      <c r="N120" s="72">
        <v>0</v>
      </c>
      <c r="O120" s="72">
        <v>0</v>
      </c>
      <c r="P120" s="72">
        <v>5.1890000000000001</v>
      </c>
      <c r="Q120" s="72">
        <v>0</v>
      </c>
      <c r="R120" s="72">
        <v>0</v>
      </c>
      <c r="S120" s="72">
        <v>0</v>
      </c>
      <c r="T120" s="72">
        <v>0</v>
      </c>
      <c r="U120" s="72">
        <v>0</v>
      </c>
      <c r="V120" s="72">
        <v>0</v>
      </c>
      <c r="W120" s="72">
        <v>0</v>
      </c>
      <c r="X120" s="72">
        <v>0</v>
      </c>
      <c r="Y120" s="72">
        <v>0</v>
      </c>
      <c r="Z120" s="72">
        <v>0</v>
      </c>
      <c r="AA120" s="72">
        <v>0</v>
      </c>
      <c r="AB120" s="72">
        <v>0</v>
      </c>
      <c r="AC120" s="72">
        <v>0</v>
      </c>
      <c r="AD120" s="72">
        <v>0</v>
      </c>
      <c r="AE120" s="72">
        <v>0</v>
      </c>
      <c r="AF120" s="72">
        <v>0</v>
      </c>
      <c r="AG120" s="72">
        <v>0.129</v>
      </c>
      <c r="AH120" s="72">
        <v>5.7680000000000007</v>
      </c>
      <c r="AI120" s="72">
        <v>3.7370000000000001</v>
      </c>
      <c r="AJ120" s="74"/>
      <c r="AK120" s="60">
        <v>0.129</v>
      </c>
      <c r="AL120" s="73">
        <v>0.129</v>
      </c>
      <c r="AM120" s="59"/>
      <c r="AN120" s="59"/>
      <c r="AO120" s="60">
        <v>0.129</v>
      </c>
      <c r="AP120" s="59"/>
      <c r="AQ120" s="60">
        <v>0</v>
      </c>
      <c r="AR120" s="60">
        <v>5.1890000000000001</v>
      </c>
      <c r="AS120" s="60">
        <v>0</v>
      </c>
      <c r="AT120" s="60">
        <v>0</v>
      </c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37"/>
    </row>
    <row r="121" spans="1:66" ht="15" x14ac:dyDescent="0.25">
      <c r="A121" s="71" t="s">
        <v>76</v>
      </c>
      <c r="B121" s="71" t="s">
        <v>216</v>
      </c>
      <c r="C121" s="72">
        <v>0</v>
      </c>
      <c r="D121" s="72">
        <v>0</v>
      </c>
      <c r="E121" s="72">
        <v>0</v>
      </c>
      <c r="F121" s="72">
        <v>0</v>
      </c>
      <c r="G121" s="72">
        <v>0</v>
      </c>
      <c r="H121" s="72">
        <v>0</v>
      </c>
      <c r="I121" s="72">
        <v>0</v>
      </c>
      <c r="J121" s="72">
        <v>0</v>
      </c>
      <c r="K121" s="72">
        <v>0</v>
      </c>
      <c r="L121" s="72">
        <v>0</v>
      </c>
      <c r="M121" s="72">
        <v>0</v>
      </c>
      <c r="N121" s="72">
        <v>0</v>
      </c>
      <c r="O121" s="72">
        <v>0</v>
      </c>
      <c r="P121" s="72">
        <v>0</v>
      </c>
      <c r="Q121" s="72">
        <v>0</v>
      </c>
      <c r="R121" s="72">
        <v>0</v>
      </c>
      <c r="S121" s="72">
        <v>0</v>
      </c>
      <c r="T121" s="72">
        <v>0</v>
      </c>
      <c r="U121" s="72">
        <v>0</v>
      </c>
      <c r="V121" s="72">
        <v>0</v>
      </c>
      <c r="W121" s="72">
        <v>0</v>
      </c>
      <c r="X121" s="72">
        <v>0</v>
      </c>
      <c r="Y121" s="72">
        <v>7.8490000000000002</v>
      </c>
      <c r="Z121" s="72">
        <v>0</v>
      </c>
      <c r="AA121" s="72">
        <v>0</v>
      </c>
      <c r="AB121" s="72">
        <v>0</v>
      </c>
      <c r="AC121" s="72">
        <v>0</v>
      </c>
      <c r="AD121" s="72">
        <v>0</v>
      </c>
      <c r="AE121" s="72">
        <v>0</v>
      </c>
      <c r="AF121" s="72">
        <v>0</v>
      </c>
      <c r="AG121" s="72">
        <v>0.2</v>
      </c>
      <c r="AH121" s="72">
        <v>8.0489999999999995</v>
      </c>
      <c r="AI121" s="72">
        <v>7.0110000000000001</v>
      </c>
      <c r="AJ121" s="74"/>
      <c r="AK121" s="60">
        <v>0.2</v>
      </c>
      <c r="AL121" s="73">
        <v>0.2</v>
      </c>
      <c r="AM121" s="59"/>
      <c r="AN121" s="59"/>
      <c r="AO121" s="60">
        <v>0.2</v>
      </c>
      <c r="AP121" s="59"/>
      <c r="AQ121" s="60">
        <v>0</v>
      </c>
      <c r="AR121" s="60">
        <v>7.8490000000000002</v>
      </c>
      <c r="AS121" s="60">
        <v>0</v>
      </c>
      <c r="AT121" s="60">
        <v>0</v>
      </c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37"/>
    </row>
    <row r="122" spans="1:66" ht="15" x14ac:dyDescent="0.25">
      <c r="A122" s="71" t="s">
        <v>84</v>
      </c>
      <c r="B122" s="71" t="s">
        <v>217</v>
      </c>
      <c r="C122" s="72">
        <v>0</v>
      </c>
      <c r="D122" s="72">
        <v>0.48</v>
      </c>
      <c r="E122" s="72">
        <v>0</v>
      </c>
      <c r="F122" s="72">
        <v>0</v>
      </c>
      <c r="G122" s="72">
        <v>0</v>
      </c>
      <c r="H122" s="72">
        <v>0</v>
      </c>
      <c r="I122" s="72">
        <v>0</v>
      </c>
      <c r="J122" s="72">
        <v>0</v>
      </c>
      <c r="K122" s="72">
        <v>0</v>
      </c>
      <c r="L122" s="72">
        <v>0</v>
      </c>
      <c r="M122" s="72">
        <v>0</v>
      </c>
      <c r="N122" s="72">
        <v>0</v>
      </c>
      <c r="O122" s="72">
        <v>0</v>
      </c>
      <c r="P122" s="72">
        <v>0</v>
      </c>
      <c r="Q122" s="72">
        <v>0</v>
      </c>
      <c r="R122" s="72">
        <v>0</v>
      </c>
      <c r="S122" s="72">
        <v>0</v>
      </c>
      <c r="T122" s="72">
        <v>0</v>
      </c>
      <c r="U122" s="72">
        <v>4.71</v>
      </c>
      <c r="V122" s="72">
        <v>3.15</v>
      </c>
      <c r="W122" s="72">
        <v>0</v>
      </c>
      <c r="X122" s="72">
        <v>0</v>
      </c>
      <c r="Y122" s="72">
        <v>0.55000000000000004</v>
      </c>
      <c r="Z122" s="72">
        <v>0</v>
      </c>
      <c r="AA122" s="72">
        <v>0</v>
      </c>
      <c r="AB122" s="72">
        <v>0</v>
      </c>
      <c r="AC122" s="72">
        <v>0</v>
      </c>
      <c r="AD122" s="72">
        <v>0</v>
      </c>
      <c r="AE122" s="72">
        <v>0</v>
      </c>
      <c r="AF122" s="72">
        <v>0</v>
      </c>
      <c r="AG122" s="72">
        <v>0.11</v>
      </c>
      <c r="AH122" s="72">
        <v>9</v>
      </c>
      <c r="AI122" s="72">
        <v>6.407</v>
      </c>
      <c r="AJ122" s="74"/>
      <c r="AK122" s="60">
        <v>0.11</v>
      </c>
      <c r="AL122" s="73">
        <v>0.11</v>
      </c>
      <c r="AM122" s="59"/>
      <c r="AN122" s="59"/>
      <c r="AO122" s="60">
        <v>0.11</v>
      </c>
      <c r="AP122" s="59"/>
      <c r="AQ122" s="60">
        <v>0</v>
      </c>
      <c r="AR122" s="60">
        <v>0.55000000000000004</v>
      </c>
      <c r="AS122" s="60">
        <v>7.86</v>
      </c>
      <c r="AT122" s="60">
        <v>0</v>
      </c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37"/>
    </row>
    <row r="123" spans="1:66" ht="15" x14ac:dyDescent="0.25">
      <c r="A123" s="71" t="s">
        <v>218</v>
      </c>
      <c r="B123" s="71" t="s">
        <v>219</v>
      </c>
      <c r="C123" s="72">
        <v>0</v>
      </c>
      <c r="D123" s="72">
        <v>0</v>
      </c>
      <c r="E123" s="72">
        <v>0</v>
      </c>
      <c r="F123" s="72">
        <v>0</v>
      </c>
      <c r="G123" s="72">
        <v>0</v>
      </c>
      <c r="H123" s="72">
        <v>0</v>
      </c>
      <c r="I123" s="72">
        <v>0</v>
      </c>
      <c r="J123" s="72">
        <v>0</v>
      </c>
      <c r="K123" s="72">
        <v>0</v>
      </c>
      <c r="L123" s="72">
        <v>0</v>
      </c>
      <c r="M123" s="72">
        <v>0</v>
      </c>
      <c r="N123" s="72">
        <v>0</v>
      </c>
      <c r="O123" s="72">
        <v>0</v>
      </c>
      <c r="P123" s="72">
        <v>0</v>
      </c>
      <c r="Q123" s="72">
        <v>0</v>
      </c>
      <c r="R123" s="72">
        <v>0</v>
      </c>
      <c r="S123" s="72">
        <v>0</v>
      </c>
      <c r="T123" s="72">
        <v>0</v>
      </c>
      <c r="U123" s="72">
        <v>0</v>
      </c>
      <c r="V123" s="72">
        <v>0</v>
      </c>
      <c r="W123" s="72">
        <v>0</v>
      </c>
      <c r="X123" s="72">
        <v>0</v>
      </c>
      <c r="Y123" s="72">
        <v>0</v>
      </c>
      <c r="Z123" s="72">
        <v>0</v>
      </c>
      <c r="AA123" s="72">
        <v>0</v>
      </c>
      <c r="AB123" s="72">
        <v>0</v>
      </c>
      <c r="AC123" s="72">
        <v>0</v>
      </c>
      <c r="AD123" s="72">
        <v>0</v>
      </c>
      <c r="AE123" s="72">
        <v>0</v>
      </c>
      <c r="AF123" s="72">
        <v>0</v>
      </c>
      <c r="AG123" s="72">
        <v>0</v>
      </c>
      <c r="AH123" s="72">
        <v>0</v>
      </c>
      <c r="AI123" s="72">
        <v>0</v>
      </c>
      <c r="AJ123" s="74"/>
      <c r="AK123" s="60">
        <v>0</v>
      </c>
      <c r="AL123" s="73">
        <v>0</v>
      </c>
      <c r="AM123" s="59"/>
      <c r="AN123" s="59"/>
      <c r="AO123" s="60">
        <v>0</v>
      </c>
      <c r="AP123" s="59"/>
      <c r="AQ123" s="60">
        <v>0</v>
      </c>
      <c r="AR123" s="60">
        <v>0</v>
      </c>
      <c r="AS123" s="60">
        <v>0</v>
      </c>
      <c r="AT123" s="60">
        <v>0</v>
      </c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37"/>
    </row>
    <row r="124" spans="1:66" ht="15" x14ac:dyDescent="0.25">
      <c r="A124" s="71" t="s">
        <v>220</v>
      </c>
      <c r="B124" s="71" t="s">
        <v>221</v>
      </c>
      <c r="C124" s="72">
        <v>0</v>
      </c>
      <c r="D124" s="72">
        <v>0</v>
      </c>
      <c r="E124" s="72">
        <v>0</v>
      </c>
      <c r="F124" s="72">
        <v>13.75</v>
      </c>
      <c r="G124" s="72">
        <v>0</v>
      </c>
      <c r="H124" s="72">
        <v>0</v>
      </c>
      <c r="I124" s="72">
        <v>0</v>
      </c>
      <c r="J124" s="72">
        <v>0</v>
      </c>
      <c r="K124" s="72">
        <v>0</v>
      </c>
      <c r="L124" s="72">
        <v>0</v>
      </c>
      <c r="M124" s="72">
        <v>0</v>
      </c>
      <c r="N124" s="72">
        <v>0</v>
      </c>
      <c r="O124" s="72">
        <v>0</v>
      </c>
      <c r="P124" s="72">
        <v>0</v>
      </c>
      <c r="Q124" s="72">
        <v>0</v>
      </c>
      <c r="R124" s="72">
        <v>0</v>
      </c>
      <c r="S124" s="72">
        <v>68.846999999999994</v>
      </c>
      <c r="T124" s="72">
        <v>0</v>
      </c>
      <c r="U124" s="72">
        <v>0</v>
      </c>
      <c r="V124" s="72">
        <v>0</v>
      </c>
      <c r="W124" s="72">
        <v>0</v>
      </c>
      <c r="X124" s="72">
        <v>12.56</v>
      </c>
      <c r="Y124" s="72">
        <v>0</v>
      </c>
      <c r="Z124" s="72">
        <v>0</v>
      </c>
      <c r="AA124" s="72">
        <v>0</v>
      </c>
      <c r="AB124" s="72">
        <v>0</v>
      </c>
      <c r="AC124" s="72">
        <v>0</v>
      </c>
      <c r="AD124" s="72">
        <v>0</v>
      </c>
      <c r="AE124" s="72">
        <v>0</v>
      </c>
      <c r="AF124" s="72">
        <v>0</v>
      </c>
      <c r="AG124" s="72">
        <v>0</v>
      </c>
      <c r="AH124" s="72">
        <v>95.156999999999996</v>
      </c>
      <c r="AI124" s="72" t="s">
        <v>633</v>
      </c>
      <c r="AJ124" s="74"/>
      <c r="AK124" s="60">
        <v>0</v>
      </c>
      <c r="AL124" s="126">
        <v>0</v>
      </c>
      <c r="AM124" s="59"/>
      <c r="AN124" s="59"/>
      <c r="AO124" s="60">
        <v>0</v>
      </c>
      <c r="AP124" s="59"/>
      <c r="AQ124" s="60">
        <v>13.75</v>
      </c>
      <c r="AR124" s="60">
        <v>0</v>
      </c>
      <c r="AS124" s="60">
        <v>12.56</v>
      </c>
      <c r="AT124" s="60">
        <v>0</v>
      </c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37"/>
    </row>
    <row r="125" spans="1:66" ht="15" x14ac:dyDescent="0.25">
      <c r="A125" s="71" t="s">
        <v>771</v>
      </c>
      <c r="B125" s="71" t="s">
        <v>222</v>
      </c>
      <c r="C125" s="72">
        <v>0</v>
      </c>
      <c r="D125" s="72">
        <v>1.6559999999999999</v>
      </c>
      <c r="E125" s="72">
        <v>0</v>
      </c>
      <c r="F125" s="72">
        <v>0</v>
      </c>
      <c r="G125" s="72">
        <v>0</v>
      </c>
      <c r="H125" s="72">
        <v>0</v>
      </c>
      <c r="I125" s="72">
        <v>0</v>
      </c>
      <c r="J125" s="72">
        <v>0</v>
      </c>
      <c r="K125" s="72">
        <v>12.654918704072784</v>
      </c>
      <c r="L125" s="72">
        <v>0</v>
      </c>
      <c r="M125" s="72">
        <v>0</v>
      </c>
      <c r="N125" s="72">
        <v>0</v>
      </c>
      <c r="O125" s="72">
        <v>0</v>
      </c>
      <c r="P125" s="72">
        <v>122.93901754256144</v>
      </c>
      <c r="Q125" s="72">
        <v>0</v>
      </c>
      <c r="R125" s="72">
        <v>0</v>
      </c>
      <c r="S125" s="72">
        <v>5.0110000000000001</v>
      </c>
      <c r="T125" s="72">
        <v>0</v>
      </c>
      <c r="U125" s="72">
        <v>0</v>
      </c>
      <c r="V125" s="72">
        <v>0</v>
      </c>
      <c r="W125" s="72">
        <v>0</v>
      </c>
      <c r="X125" s="72">
        <v>0</v>
      </c>
      <c r="Y125" s="72">
        <v>0</v>
      </c>
      <c r="Z125" s="72">
        <v>0</v>
      </c>
      <c r="AA125" s="72">
        <v>0</v>
      </c>
      <c r="AB125" s="72">
        <v>0</v>
      </c>
      <c r="AC125" s="72">
        <v>0.14899999999999999</v>
      </c>
      <c r="AD125" s="72">
        <v>0</v>
      </c>
      <c r="AE125" s="72">
        <v>0</v>
      </c>
      <c r="AF125" s="72">
        <v>0</v>
      </c>
      <c r="AG125" s="72">
        <v>0</v>
      </c>
      <c r="AH125" s="72">
        <v>144.44993624663422</v>
      </c>
      <c r="AI125" s="72">
        <v>136</v>
      </c>
      <c r="AJ125" s="74"/>
      <c r="AK125" s="60">
        <v>0</v>
      </c>
      <c r="AL125" s="73">
        <v>2.04</v>
      </c>
      <c r="AM125" s="59"/>
      <c r="AN125" s="59"/>
      <c r="AO125" s="60">
        <v>2.1890000000000001</v>
      </c>
      <c r="AP125" s="59"/>
      <c r="AQ125" s="60">
        <v>0</v>
      </c>
      <c r="AR125" s="60">
        <v>122.93901754256144</v>
      </c>
      <c r="AS125" s="60">
        <v>0</v>
      </c>
      <c r="AT125" s="60">
        <v>0</v>
      </c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37"/>
    </row>
    <row r="126" spans="1:66" ht="15" x14ac:dyDescent="0.25">
      <c r="A126" s="71" t="s">
        <v>82</v>
      </c>
      <c r="B126" s="71" t="s">
        <v>223</v>
      </c>
      <c r="C126" s="72">
        <v>0</v>
      </c>
      <c r="D126" s="72">
        <v>0.86</v>
      </c>
      <c r="E126" s="72">
        <v>0</v>
      </c>
      <c r="F126" s="72">
        <v>0</v>
      </c>
      <c r="G126" s="72">
        <v>0</v>
      </c>
      <c r="H126" s="72">
        <v>0</v>
      </c>
      <c r="I126" s="72">
        <v>0</v>
      </c>
      <c r="J126" s="72">
        <v>0</v>
      </c>
      <c r="K126" s="72">
        <v>0</v>
      </c>
      <c r="L126" s="72">
        <v>0</v>
      </c>
      <c r="M126" s="72">
        <v>0</v>
      </c>
      <c r="N126" s="72">
        <v>0</v>
      </c>
      <c r="O126" s="72">
        <v>0</v>
      </c>
      <c r="P126" s="72">
        <v>39.6</v>
      </c>
      <c r="Q126" s="72">
        <v>0</v>
      </c>
      <c r="R126" s="72">
        <v>0</v>
      </c>
      <c r="S126" s="72">
        <v>0</v>
      </c>
      <c r="T126" s="72">
        <v>0</v>
      </c>
      <c r="U126" s="72">
        <v>0</v>
      </c>
      <c r="V126" s="72">
        <v>0</v>
      </c>
      <c r="W126" s="72">
        <v>0</v>
      </c>
      <c r="X126" s="72">
        <v>0</v>
      </c>
      <c r="Y126" s="72">
        <v>0</v>
      </c>
      <c r="Z126" s="72">
        <v>0</v>
      </c>
      <c r="AA126" s="72">
        <v>0</v>
      </c>
      <c r="AB126" s="72">
        <v>0</v>
      </c>
      <c r="AC126" s="72">
        <v>0</v>
      </c>
      <c r="AD126" s="72">
        <v>0</v>
      </c>
      <c r="AE126" s="72">
        <v>0</v>
      </c>
      <c r="AF126" s="72">
        <v>0</v>
      </c>
      <c r="AG126" s="72">
        <v>0.84499999999999997</v>
      </c>
      <c r="AH126" s="72">
        <v>41.305</v>
      </c>
      <c r="AI126" s="72">
        <v>36.03</v>
      </c>
      <c r="AJ126" s="74"/>
      <c r="AK126" s="60">
        <v>0.84499999999999997</v>
      </c>
      <c r="AL126" s="73">
        <v>0.84499999999999997</v>
      </c>
      <c r="AM126" s="59"/>
      <c r="AN126" s="59"/>
      <c r="AO126" s="60">
        <v>0.84499999999999997</v>
      </c>
      <c r="AP126" s="59"/>
      <c r="AQ126" s="60">
        <v>0</v>
      </c>
      <c r="AR126" s="60">
        <v>39.6</v>
      </c>
      <c r="AS126" s="60">
        <v>0</v>
      </c>
      <c r="AT126" s="60">
        <v>0</v>
      </c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37"/>
    </row>
    <row r="127" spans="1:66" ht="15" x14ac:dyDescent="0.25">
      <c r="A127" s="71" t="s">
        <v>86</v>
      </c>
      <c r="B127" s="71" t="s">
        <v>224</v>
      </c>
      <c r="C127" s="72">
        <v>0</v>
      </c>
      <c r="D127" s="72">
        <v>0.13</v>
      </c>
      <c r="E127" s="72">
        <v>0</v>
      </c>
      <c r="F127" s="72">
        <v>0</v>
      </c>
      <c r="G127" s="72">
        <v>0</v>
      </c>
      <c r="H127" s="72">
        <v>0</v>
      </c>
      <c r="I127" s="72">
        <v>0</v>
      </c>
      <c r="J127" s="72">
        <v>0</v>
      </c>
      <c r="K127" s="72">
        <v>0</v>
      </c>
      <c r="L127" s="72">
        <v>0</v>
      </c>
      <c r="M127" s="72">
        <v>0</v>
      </c>
      <c r="N127" s="72">
        <v>0</v>
      </c>
      <c r="O127" s="72">
        <v>0</v>
      </c>
      <c r="P127" s="72">
        <v>0</v>
      </c>
      <c r="Q127" s="72">
        <v>0</v>
      </c>
      <c r="R127" s="72">
        <v>0</v>
      </c>
      <c r="S127" s="72">
        <v>0</v>
      </c>
      <c r="T127" s="72">
        <v>0</v>
      </c>
      <c r="U127" s="72">
        <v>0</v>
      </c>
      <c r="V127" s="72">
        <v>0</v>
      </c>
      <c r="W127" s="72">
        <v>0</v>
      </c>
      <c r="X127" s="72">
        <v>0</v>
      </c>
      <c r="Y127" s="72">
        <v>3.11</v>
      </c>
      <c r="Z127" s="72">
        <v>0</v>
      </c>
      <c r="AA127" s="72">
        <v>0</v>
      </c>
      <c r="AB127" s="72">
        <v>0</v>
      </c>
      <c r="AC127" s="72">
        <v>0</v>
      </c>
      <c r="AD127" s="72">
        <v>5.0999999999999996</v>
      </c>
      <c r="AE127" s="72">
        <v>0</v>
      </c>
      <c r="AF127" s="72">
        <v>0</v>
      </c>
      <c r="AG127" s="72">
        <v>0</v>
      </c>
      <c r="AH127" s="72">
        <v>8.4537384000000007</v>
      </c>
      <c r="AI127" s="72">
        <v>7.58256</v>
      </c>
      <c r="AJ127" s="74"/>
      <c r="AK127" s="60">
        <v>0</v>
      </c>
      <c r="AL127" s="73">
        <v>0.11373839999999999</v>
      </c>
      <c r="AM127" s="59"/>
      <c r="AN127" s="59"/>
      <c r="AO127" s="60">
        <v>0.11373839999999999</v>
      </c>
      <c r="AP127" s="59"/>
      <c r="AQ127" s="60">
        <v>0</v>
      </c>
      <c r="AR127" s="60">
        <v>3.11</v>
      </c>
      <c r="AS127" s="60">
        <v>0</v>
      </c>
      <c r="AT127" s="60">
        <v>0</v>
      </c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37"/>
    </row>
    <row r="128" spans="1:66" ht="15" x14ac:dyDescent="0.25">
      <c r="A128" s="71" t="s">
        <v>225</v>
      </c>
      <c r="B128" s="71" t="s">
        <v>226</v>
      </c>
      <c r="C128" s="72">
        <v>0</v>
      </c>
      <c r="D128" s="72">
        <v>1.2E-2</v>
      </c>
      <c r="E128" s="72">
        <v>0</v>
      </c>
      <c r="F128" s="72">
        <v>0</v>
      </c>
      <c r="G128" s="72">
        <v>0</v>
      </c>
      <c r="H128" s="72">
        <v>0</v>
      </c>
      <c r="I128" s="72">
        <v>0</v>
      </c>
      <c r="J128" s="72">
        <v>0</v>
      </c>
      <c r="K128" s="72">
        <v>0</v>
      </c>
      <c r="L128" s="72">
        <v>0</v>
      </c>
      <c r="M128" s="72">
        <v>0</v>
      </c>
      <c r="N128" s="72">
        <v>0</v>
      </c>
      <c r="O128" s="72">
        <v>0</v>
      </c>
      <c r="P128" s="72">
        <v>0</v>
      </c>
      <c r="Q128" s="72">
        <v>0</v>
      </c>
      <c r="R128" s="72">
        <v>0</v>
      </c>
      <c r="S128" s="72">
        <v>0</v>
      </c>
      <c r="T128" s="72">
        <v>0</v>
      </c>
      <c r="U128" s="72">
        <v>1.4</v>
      </c>
      <c r="V128" s="72">
        <v>0</v>
      </c>
      <c r="W128" s="72">
        <v>0</v>
      </c>
      <c r="X128" s="72">
        <v>0</v>
      </c>
      <c r="Y128" s="72">
        <v>0</v>
      </c>
      <c r="Z128" s="72">
        <v>0</v>
      </c>
      <c r="AA128" s="72">
        <v>0</v>
      </c>
      <c r="AB128" s="72">
        <v>0</v>
      </c>
      <c r="AC128" s="72">
        <v>0</v>
      </c>
      <c r="AD128" s="72">
        <v>0</v>
      </c>
      <c r="AE128" s="72">
        <v>0</v>
      </c>
      <c r="AF128" s="72">
        <v>0</v>
      </c>
      <c r="AG128" s="72">
        <v>0.02</v>
      </c>
      <c r="AH128" s="72">
        <v>1.4319999999999999</v>
      </c>
      <c r="AI128" s="72">
        <v>1.097</v>
      </c>
      <c r="AJ128" s="74"/>
      <c r="AK128" s="60">
        <v>0.02</v>
      </c>
      <c r="AL128" s="73">
        <v>0.02</v>
      </c>
      <c r="AM128" s="59"/>
      <c r="AN128" s="59"/>
      <c r="AO128" s="60">
        <v>0.02</v>
      </c>
      <c r="AP128" s="59"/>
      <c r="AQ128" s="60">
        <v>0</v>
      </c>
      <c r="AR128" s="60">
        <v>0</v>
      </c>
      <c r="AS128" s="60">
        <v>1.4</v>
      </c>
      <c r="AT128" s="60">
        <v>0</v>
      </c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37"/>
    </row>
    <row r="129" spans="1:66" ht="15" x14ac:dyDescent="0.25">
      <c r="A129" s="71" t="s">
        <v>225</v>
      </c>
      <c r="B129" s="71" t="s">
        <v>227</v>
      </c>
      <c r="C129" s="72">
        <v>0</v>
      </c>
      <c r="D129" s="72">
        <v>1.4E-2</v>
      </c>
      <c r="E129" s="72">
        <v>0</v>
      </c>
      <c r="F129" s="72">
        <v>0</v>
      </c>
      <c r="G129" s="72">
        <v>0</v>
      </c>
      <c r="H129" s="72">
        <v>0</v>
      </c>
      <c r="I129" s="72">
        <v>0</v>
      </c>
      <c r="J129" s="72">
        <v>0</v>
      </c>
      <c r="K129" s="72">
        <v>0</v>
      </c>
      <c r="L129" s="72">
        <v>0</v>
      </c>
      <c r="M129" s="72">
        <v>0</v>
      </c>
      <c r="N129" s="72">
        <v>0</v>
      </c>
      <c r="O129" s="72">
        <v>0</v>
      </c>
      <c r="P129" s="72">
        <v>0</v>
      </c>
      <c r="Q129" s="72">
        <v>0</v>
      </c>
      <c r="R129" s="72">
        <v>0</v>
      </c>
      <c r="S129" s="72">
        <v>0</v>
      </c>
      <c r="T129" s="72">
        <v>0</v>
      </c>
      <c r="U129" s="72">
        <v>1.0900000000000001</v>
      </c>
      <c r="V129" s="72">
        <v>0</v>
      </c>
      <c r="W129" s="72">
        <v>0</v>
      </c>
      <c r="X129" s="72">
        <v>0</v>
      </c>
      <c r="Y129" s="72">
        <v>0</v>
      </c>
      <c r="Z129" s="72">
        <v>0</v>
      </c>
      <c r="AA129" s="72">
        <v>0</v>
      </c>
      <c r="AB129" s="72">
        <v>0</v>
      </c>
      <c r="AC129" s="72">
        <v>0</v>
      </c>
      <c r="AD129" s="72">
        <v>0</v>
      </c>
      <c r="AE129" s="72">
        <v>0</v>
      </c>
      <c r="AF129" s="72">
        <v>0</v>
      </c>
      <c r="AG129" s="72">
        <v>3.4000000000000002E-2</v>
      </c>
      <c r="AH129" s="72">
        <v>1.1380000000000001</v>
      </c>
      <c r="AI129" s="72">
        <v>0.86199999999999999</v>
      </c>
      <c r="AJ129" s="74"/>
      <c r="AK129" s="60">
        <v>3.4000000000000002E-2</v>
      </c>
      <c r="AL129" s="73">
        <v>3.4000000000000002E-2</v>
      </c>
      <c r="AM129" s="59"/>
      <c r="AN129" s="59"/>
      <c r="AO129" s="60">
        <v>3.4000000000000002E-2</v>
      </c>
      <c r="AP129" s="59"/>
      <c r="AQ129" s="60">
        <v>0</v>
      </c>
      <c r="AR129" s="60">
        <v>0</v>
      </c>
      <c r="AS129" s="60">
        <v>1.0900000000000001</v>
      </c>
      <c r="AT129" s="60">
        <v>0</v>
      </c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37"/>
    </row>
    <row r="130" spans="1:66" ht="15" x14ac:dyDescent="0.25">
      <c r="A130" s="71" t="s">
        <v>225</v>
      </c>
      <c r="B130" s="71" t="s">
        <v>228</v>
      </c>
      <c r="C130" s="72">
        <v>0</v>
      </c>
      <c r="D130" s="72">
        <v>5.5E-2</v>
      </c>
      <c r="E130" s="72">
        <v>0</v>
      </c>
      <c r="F130" s="72">
        <v>0</v>
      </c>
      <c r="G130" s="72">
        <v>0</v>
      </c>
      <c r="H130" s="72">
        <v>0</v>
      </c>
      <c r="I130" s="72">
        <v>0</v>
      </c>
      <c r="J130" s="72">
        <v>0</v>
      </c>
      <c r="K130" s="72">
        <v>0</v>
      </c>
      <c r="L130" s="72">
        <v>0</v>
      </c>
      <c r="M130" s="72">
        <v>0</v>
      </c>
      <c r="N130" s="72">
        <v>0</v>
      </c>
      <c r="O130" s="72">
        <v>0</v>
      </c>
      <c r="P130" s="72">
        <v>0</v>
      </c>
      <c r="Q130" s="72">
        <v>0</v>
      </c>
      <c r="R130" s="72">
        <v>0</v>
      </c>
      <c r="S130" s="72">
        <v>0</v>
      </c>
      <c r="T130" s="72">
        <v>0</v>
      </c>
      <c r="U130" s="72">
        <v>2.6</v>
      </c>
      <c r="V130" s="72">
        <v>0</v>
      </c>
      <c r="W130" s="72">
        <v>0</v>
      </c>
      <c r="X130" s="72">
        <v>0</v>
      </c>
      <c r="Y130" s="72">
        <v>0</v>
      </c>
      <c r="Z130" s="72">
        <v>0</v>
      </c>
      <c r="AA130" s="72">
        <v>0</v>
      </c>
      <c r="AB130" s="72">
        <v>0</v>
      </c>
      <c r="AC130" s="72">
        <v>0</v>
      </c>
      <c r="AD130" s="72">
        <v>0</v>
      </c>
      <c r="AE130" s="72">
        <v>0</v>
      </c>
      <c r="AF130" s="72">
        <v>0</v>
      </c>
      <c r="AG130" s="72">
        <v>4.1000000000000002E-2</v>
      </c>
      <c r="AH130" s="72">
        <v>2.6960000000000002</v>
      </c>
      <c r="AI130" s="72">
        <v>2.4750000000000001</v>
      </c>
      <c r="AJ130" s="74"/>
      <c r="AK130" s="60">
        <v>4.1000000000000002E-2</v>
      </c>
      <c r="AL130" s="73">
        <v>4.1000000000000002E-2</v>
      </c>
      <c r="AM130" s="59"/>
      <c r="AN130" s="59"/>
      <c r="AO130" s="60">
        <v>4.1000000000000002E-2</v>
      </c>
      <c r="AP130" s="59"/>
      <c r="AQ130" s="60">
        <v>0</v>
      </c>
      <c r="AR130" s="60">
        <v>0</v>
      </c>
      <c r="AS130" s="60">
        <v>2.6</v>
      </c>
      <c r="AT130" s="60">
        <v>0</v>
      </c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37"/>
    </row>
    <row r="131" spans="1:66" ht="15" x14ac:dyDescent="0.25">
      <c r="A131" s="71" t="s">
        <v>92</v>
      </c>
      <c r="B131" s="71" t="s">
        <v>229</v>
      </c>
      <c r="C131" s="72">
        <v>0</v>
      </c>
      <c r="D131" s="72">
        <v>0.2</v>
      </c>
      <c r="E131" s="72">
        <v>0</v>
      </c>
      <c r="F131" s="72">
        <v>0</v>
      </c>
      <c r="G131" s="72">
        <v>0</v>
      </c>
      <c r="H131" s="72">
        <v>0</v>
      </c>
      <c r="I131" s="72">
        <v>0</v>
      </c>
      <c r="J131" s="72">
        <v>0</v>
      </c>
      <c r="K131" s="72">
        <v>0</v>
      </c>
      <c r="L131" s="72">
        <v>0</v>
      </c>
      <c r="M131" s="72">
        <v>0</v>
      </c>
      <c r="N131" s="72">
        <v>0</v>
      </c>
      <c r="O131" s="72">
        <v>0</v>
      </c>
      <c r="P131" s="72">
        <v>0</v>
      </c>
      <c r="Q131" s="72">
        <v>0</v>
      </c>
      <c r="R131" s="72">
        <v>0</v>
      </c>
      <c r="S131" s="72">
        <v>0</v>
      </c>
      <c r="T131" s="72">
        <v>0</v>
      </c>
      <c r="U131" s="72">
        <v>0</v>
      </c>
      <c r="V131" s="72">
        <v>10.5</v>
      </c>
      <c r="W131" s="72">
        <v>0</v>
      </c>
      <c r="X131" s="72">
        <v>0</v>
      </c>
      <c r="Y131" s="72">
        <v>0</v>
      </c>
      <c r="Z131" s="72">
        <v>0</v>
      </c>
      <c r="AA131" s="72">
        <v>0</v>
      </c>
      <c r="AB131" s="72">
        <v>0</v>
      </c>
      <c r="AC131" s="72">
        <v>0</v>
      </c>
      <c r="AD131" s="72">
        <v>0</v>
      </c>
      <c r="AE131" s="72">
        <v>0</v>
      </c>
      <c r="AF131" s="72">
        <v>0</v>
      </c>
      <c r="AG131" s="72">
        <v>0.21</v>
      </c>
      <c r="AH131" s="72">
        <v>10.91</v>
      </c>
      <c r="AI131" s="72">
        <v>8</v>
      </c>
      <c r="AJ131" s="74"/>
      <c r="AK131" s="60">
        <v>0.21</v>
      </c>
      <c r="AL131" s="73">
        <v>0.21</v>
      </c>
      <c r="AM131" s="59"/>
      <c r="AN131" s="59"/>
      <c r="AO131" s="60">
        <v>0.21</v>
      </c>
      <c r="AP131" s="59"/>
      <c r="AQ131" s="60">
        <v>0</v>
      </c>
      <c r="AR131" s="60">
        <v>0</v>
      </c>
      <c r="AS131" s="60">
        <v>10.5</v>
      </c>
      <c r="AT131" s="60">
        <v>0</v>
      </c>
      <c r="AU131" s="62"/>
      <c r="AV131" s="62"/>
      <c r="AW131" s="62"/>
      <c r="AX131" s="62"/>
      <c r="AY131" s="62"/>
      <c r="AZ131" s="62"/>
      <c r="BA131" s="62"/>
      <c r="BB131" s="62"/>
      <c r="BC131" s="62"/>
      <c r="BD131" s="62"/>
      <c r="BE131" s="62"/>
      <c r="BF131" s="62"/>
      <c r="BG131" s="62"/>
      <c r="BH131" s="62"/>
      <c r="BI131" s="62"/>
      <c r="BJ131" s="62"/>
      <c r="BK131" s="62"/>
      <c r="BL131" s="62"/>
      <c r="BM131" s="62"/>
      <c r="BN131" s="37"/>
    </row>
    <row r="132" spans="1:66" ht="15" x14ac:dyDescent="0.25">
      <c r="A132" s="71" t="s">
        <v>133</v>
      </c>
      <c r="B132" s="71" t="s">
        <v>230</v>
      </c>
      <c r="C132" s="72">
        <v>0</v>
      </c>
      <c r="D132" s="72">
        <v>0</v>
      </c>
      <c r="E132" s="72">
        <v>0</v>
      </c>
      <c r="F132" s="72">
        <v>0</v>
      </c>
      <c r="G132" s="72">
        <v>0</v>
      </c>
      <c r="H132" s="72">
        <v>0</v>
      </c>
      <c r="I132" s="72">
        <v>0</v>
      </c>
      <c r="J132" s="72">
        <v>0</v>
      </c>
      <c r="K132" s="72">
        <v>0</v>
      </c>
      <c r="L132" s="72">
        <v>0</v>
      </c>
      <c r="M132" s="72">
        <v>0</v>
      </c>
      <c r="N132" s="72">
        <v>0</v>
      </c>
      <c r="O132" s="72">
        <v>0</v>
      </c>
      <c r="P132" s="72">
        <v>0</v>
      </c>
      <c r="Q132" s="72">
        <v>0</v>
      </c>
      <c r="R132" s="72">
        <v>0</v>
      </c>
      <c r="S132" s="72">
        <v>0</v>
      </c>
      <c r="T132" s="72">
        <v>0</v>
      </c>
      <c r="U132" s="72">
        <v>0</v>
      </c>
      <c r="V132" s="72">
        <v>0</v>
      </c>
      <c r="W132" s="72">
        <v>0</v>
      </c>
      <c r="X132" s="72">
        <v>0</v>
      </c>
      <c r="Y132" s="72">
        <v>0</v>
      </c>
      <c r="Z132" s="72">
        <v>0</v>
      </c>
      <c r="AA132" s="72">
        <v>0</v>
      </c>
      <c r="AB132" s="72">
        <v>0</v>
      </c>
      <c r="AC132" s="72">
        <v>0</v>
      </c>
      <c r="AD132" s="72">
        <v>0</v>
      </c>
      <c r="AE132" s="72">
        <v>0</v>
      </c>
      <c r="AF132" s="72">
        <v>0</v>
      </c>
      <c r="AG132" s="72">
        <v>0</v>
      </c>
      <c r="AH132" s="72">
        <v>0</v>
      </c>
      <c r="AI132" s="72">
        <v>0</v>
      </c>
      <c r="AJ132" s="74"/>
      <c r="AK132" s="60">
        <v>0</v>
      </c>
      <c r="AL132" s="73">
        <v>0</v>
      </c>
      <c r="AM132" s="59"/>
      <c r="AN132" s="59"/>
      <c r="AO132" s="60">
        <v>0</v>
      </c>
      <c r="AP132" s="59"/>
      <c r="AQ132" s="60">
        <v>0</v>
      </c>
      <c r="AR132" s="60">
        <v>0</v>
      </c>
      <c r="AS132" s="60">
        <v>0</v>
      </c>
      <c r="AT132" s="60">
        <v>0</v>
      </c>
      <c r="AU132" s="62"/>
      <c r="AV132" s="62"/>
      <c r="AW132" s="62"/>
      <c r="AX132" s="62"/>
      <c r="AY132" s="62"/>
      <c r="AZ132" s="62"/>
      <c r="BA132" s="62"/>
      <c r="BB132" s="62"/>
      <c r="BC132" s="62"/>
      <c r="BD132" s="62"/>
      <c r="BE132" s="62"/>
      <c r="BF132" s="62"/>
      <c r="BG132" s="62"/>
      <c r="BH132" s="62"/>
      <c r="BI132" s="62"/>
      <c r="BJ132" s="62"/>
      <c r="BK132" s="62"/>
      <c r="BL132" s="62"/>
      <c r="BM132" s="62"/>
      <c r="BN132" s="37"/>
    </row>
    <row r="133" spans="1:66" ht="15" x14ac:dyDescent="0.25">
      <c r="A133" s="71" t="s">
        <v>771</v>
      </c>
      <c r="B133" s="71" t="s">
        <v>231</v>
      </c>
      <c r="C133" s="72">
        <v>0</v>
      </c>
      <c r="D133" s="72">
        <v>5.1829999999999998</v>
      </c>
      <c r="E133" s="72">
        <v>0</v>
      </c>
      <c r="F133" s="72">
        <v>0</v>
      </c>
      <c r="G133" s="72">
        <v>0</v>
      </c>
      <c r="H133" s="72">
        <v>0</v>
      </c>
      <c r="I133" s="72">
        <v>0</v>
      </c>
      <c r="J133" s="72">
        <v>0</v>
      </c>
      <c r="K133" s="72">
        <v>0</v>
      </c>
      <c r="L133" s="72">
        <v>0</v>
      </c>
      <c r="M133" s="72">
        <v>0</v>
      </c>
      <c r="N133" s="72">
        <v>0</v>
      </c>
      <c r="O133" s="72">
        <v>0</v>
      </c>
      <c r="P133" s="72">
        <v>42.34</v>
      </c>
      <c r="Q133" s="72">
        <v>0</v>
      </c>
      <c r="R133" s="72">
        <v>0</v>
      </c>
      <c r="S133" s="72">
        <v>0</v>
      </c>
      <c r="T133" s="72">
        <v>0</v>
      </c>
      <c r="U133" s="72">
        <v>0</v>
      </c>
      <c r="V133" s="72">
        <v>0</v>
      </c>
      <c r="W133" s="72">
        <v>0</v>
      </c>
      <c r="X133" s="72">
        <v>0</v>
      </c>
      <c r="Y133" s="72">
        <v>0</v>
      </c>
      <c r="Z133" s="72">
        <v>0</v>
      </c>
      <c r="AA133" s="72">
        <v>0</v>
      </c>
      <c r="AB133" s="72">
        <v>0</v>
      </c>
      <c r="AC133" s="72">
        <v>0</v>
      </c>
      <c r="AD133" s="72">
        <v>3.3</v>
      </c>
      <c r="AE133" s="72">
        <v>0</v>
      </c>
      <c r="AF133" s="72">
        <v>0</v>
      </c>
      <c r="AG133" s="72">
        <v>1</v>
      </c>
      <c r="AH133" s="72">
        <v>51.823</v>
      </c>
      <c r="AI133" s="72">
        <v>43.077749999999995</v>
      </c>
      <c r="AJ133" s="74"/>
      <c r="AK133" s="60">
        <v>1</v>
      </c>
      <c r="AL133" s="73">
        <v>1</v>
      </c>
      <c r="AM133" s="59"/>
      <c r="AN133" s="59"/>
      <c r="AO133" s="60">
        <v>1</v>
      </c>
      <c r="AP133" s="59"/>
      <c r="AQ133" s="60">
        <v>0</v>
      </c>
      <c r="AR133" s="60">
        <v>42.34</v>
      </c>
      <c r="AS133" s="60">
        <v>0</v>
      </c>
      <c r="AT133" s="60">
        <v>0</v>
      </c>
      <c r="AU133" s="62"/>
      <c r="AV133" s="62"/>
      <c r="AW133" s="62"/>
      <c r="AX133" s="62"/>
      <c r="AY133" s="62"/>
      <c r="AZ133" s="62"/>
      <c r="BA133" s="62"/>
      <c r="BB133" s="62"/>
      <c r="BC133" s="62"/>
      <c r="BD133" s="62"/>
      <c r="BE133" s="62"/>
      <c r="BF133" s="62"/>
      <c r="BG133" s="62"/>
      <c r="BH133" s="62"/>
      <c r="BI133" s="62"/>
      <c r="BJ133" s="62"/>
      <c r="BK133" s="62"/>
      <c r="BL133" s="62"/>
      <c r="BM133" s="62"/>
      <c r="BN133" s="37"/>
    </row>
    <row r="134" spans="1:66" ht="15" x14ac:dyDescent="0.25">
      <c r="A134" s="71" t="s">
        <v>187</v>
      </c>
      <c r="B134" s="71" t="s">
        <v>232</v>
      </c>
      <c r="C134" s="72">
        <v>0</v>
      </c>
      <c r="D134" s="72">
        <v>0.41</v>
      </c>
      <c r="E134" s="72">
        <v>0</v>
      </c>
      <c r="F134" s="72">
        <v>0</v>
      </c>
      <c r="G134" s="72">
        <v>0</v>
      </c>
      <c r="H134" s="72">
        <v>0</v>
      </c>
      <c r="I134" s="72">
        <v>0</v>
      </c>
      <c r="J134" s="72">
        <v>0</v>
      </c>
      <c r="K134" s="72">
        <v>0</v>
      </c>
      <c r="L134" s="72">
        <v>0</v>
      </c>
      <c r="M134" s="72">
        <v>0</v>
      </c>
      <c r="N134" s="72">
        <v>0</v>
      </c>
      <c r="O134" s="72">
        <v>0</v>
      </c>
      <c r="P134" s="72">
        <v>0</v>
      </c>
      <c r="Q134" s="72">
        <v>0</v>
      </c>
      <c r="R134" s="72">
        <v>0</v>
      </c>
      <c r="S134" s="72">
        <v>0</v>
      </c>
      <c r="T134" s="72">
        <v>0</v>
      </c>
      <c r="U134" s="72">
        <v>3.07</v>
      </c>
      <c r="V134" s="72">
        <v>0</v>
      </c>
      <c r="W134" s="72">
        <v>0</v>
      </c>
      <c r="X134" s="72">
        <v>0</v>
      </c>
      <c r="Y134" s="72">
        <v>0</v>
      </c>
      <c r="Z134" s="72">
        <v>0</v>
      </c>
      <c r="AA134" s="72">
        <v>0</v>
      </c>
      <c r="AB134" s="72">
        <v>0</v>
      </c>
      <c r="AC134" s="72">
        <v>0</v>
      </c>
      <c r="AD134" s="72">
        <v>0</v>
      </c>
      <c r="AE134" s="72">
        <v>0</v>
      </c>
      <c r="AF134" s="72">
        <v>0</v>
      </c>
      <c r="AG134" s="72">
        <v>4.1000000000000002E-2</v>
      </c>
      <c r="AH134" s="72">
        <v>3.5209999999999999</v>
      </c>
      <c r="AI134" s="72">
        <v>2.9660000000000002</v>
      </c>
      <c r="AJ134" s="74"/>
      <c r="AK134" s="60">
        <v>4.1000000000000002E-2</v>
      </c>
      <c r="AL134" s="73">
        <v>4.1000000000000002E-2</v>
      </c>
      <c r="AM134" s="59"/>
      <c r="AN134" s="59"/>
      <c r="AO134" s="60">
        <v>4.1000000000000002E-2</v>
      </c>
      <c r="AP134" s="59"/>
      <c r="AQ134" s="60">
        <v>0</v>
      </c>
      <c r="AR134" s="60">
        <v>0</v>
      </c>
      <c r="AS134" s="60">
        <v>3.07</v>
      </c>
      <c r="AT134" s="60">
        <v>0</v>
      </c>
      <c r="AU134" s="62"/>
      <c r="AV134" s="62"/>
      <c r="AW134" s="62"/>
      <c r="AX134" s="62"/>
      <c r="AY134" s="62"/>
      <c r="AZ134" s="62"/>
      <c r="BA134" s="62"/>
      <c r="BB134" s="62"/>
      <c r="BC134" s="62"/>
      <c r="BD134" s="62"/>
      <c r="BE134" s="62"/>
      <c r="BF134" s="62"/>
      <c r="BG134" s="62"/>
      <c r="BH134" s="62"/>
      <c r="BI134" s="62"/>
      <c r="BJ134" s="62"/>
      <c r="BK134" s="62"/>
      <c r="BL134" s="62"/>
      <c r="BM134" s="62"/>
      <c r="BN134" s="37"/>
    </row>
    <row r="135" spans="1:66" ht="15" x14ac:dyDescent="0.25">
      <c r="A135" s="71" t="s">
        <v>233</v>
      </c>
      <c r="B135" s="71" t="s">
        <v>234</v>
      </c>
      <c r="C135" s="72">
        <v>0</v>
      </c>
      <c r="D135" s="72">
        <v>0</v>
      </c>
      <c r="E135" s="72">
        <v>2.2645638704915805</v>
      </c>
      <c r="F135" s="72">
        <v>0</v>
      </c>
      <c r="G135" s="72">
        <v>0</v>
      </c>
      <c r="H135" s="72">
        <v>0</v>
      </c>
      <c r="I135" s="72">
        <v>0</v>
      </c>
      <c r="J135" s="72">
        <v>0</v>
      </c>
      <c r="K135" s="72">
        <v>0</v>
      </c>
      <c r="L135" s="72">
        <v>0</v>
      </c>
      <c r="M135" s="72">
        <v>28.481250660808481</v>
      </c>
      <c r="N135" s="72">
        <v>28.364095485356486</v>
      </c>
      <c r="O135" s="72">
        <v>2.5259483335878667</v>
      </c>
      <c r="P135" s="72">
        <v>26.933966143110563</v>
      </c>
      <c r="Q135" s="72">
        <v>0</v>
      </c>
      <c r="R135" s="72">
        <v>0</v>
      </c>
      <c r="S135" s="72">
        <v>0</v>
      </c>
      <c r="T135" s="72">
        <v>0</v>
      </c>
      <c r="U135" s="72">
        <v>0</v>
      </c>
      <c r="V135" s="72">
        <v>7.2</v>
      </c>
      <c r="W135" s="72">
        <v>0</v>
      </c>
      <c r="X135" s="72">
        <v>2.6</v>
      </c>
      <c r="Y135" s="72">
        <v>17.95025903692304</v>
      </c>
      <c r="Z135" s="72">
        <v>21.495035513701179</v>
      </c>
      <c r="AA135" s="72">
        <v>0</v>
      </c>
      <c r="AB135" s="72">
        <v>0</v>
      </c>
      <c r="AC135" s="72">
        <v>3.4</v>
      </c>
      <c r="AD135" s="72">
        <v>25.7</v>
      </c>
      <c r="AE135" s="72">
        <v>0</v>
      </c>
      <c r="AF135" s="72">
        <v>0</v>
      </c>
      <c r="AG135" s="72">
        <v>9.08</v>
      </c>
      <c r="AH135" s="72">
        <v>175.9951190439792</v>
      </c>
      <c r="AI135" s="72">
        <v>169</v>
      </c>
      <c r="AJ135" s="74"/>
      <c r="AK135" s="60">
        <v>9.08</v>
      </c>
      <c r="AL135" s="73">
        <v>9.08</v>
      </c>
      <c r="AM135" s="59"/>
      <c r="AN135" s="59"/>
      <c r="AO135" s="60">
        <v>12.48</v>
      </c>
      <c r="AP135" s="59"/>
      <c r="AQ135" s="60">
        <v>2.2645638704915805</v>
      </c>
      <c r="AR135" s="60">
        <v>104.25551965978644</v>
      </c>
      <c r="AS135" s="60">
        <v>9.8000000000000007</v>
      </c>
      <c r="AT135" s="60">
        <v>0</v>
      </c>
      <c r="AU135" s="62"/>
      <c r="AV135" s="62"/>
      <c r="AW135" s="62"/>
      <c r="AX135" s="62"/>
      <c r="AY135" s="62"/>
      <c r="AZ135" s="62"/>
      <c r="BA135" s="62"/>
      <c r="BB135" s="62"/>
      <c r="BC135" s="62"/>
      <c r="BD135" s="62"/>
      <c r="BE135" s="62"/>
      <c r="BF135" s="62"/>
      <c r="BG135" s="62"/>
      <c r="BH135" s="62"/>
      <c r="BI135" s="62"/>
      <c r="BJ135" s="62"/>
      <c r="BK135" s="62"/>
      <c r="BL135" s="62"/>
      <c r="BM135" s="62"/>
      <c r="BN135" s="37"/>
    </row>
    <row r="136" spans="1:66" ht="15" x14ac:dyDescent="0.25">
      <c r="A136" s="71" t="s">
        <v>235</v>
      </c>
      <c r="B136" s="71" t="s">
        <v>236</v>
      </c>
      <c r="C136" s="72">
        <v>0</v>
      </c>
      <c r="D136" s="72">
        <v>21.930305403288958</v>
      </c>
      <c r="E136" s="72">
        <v>0</v>
      </c>
      <c r="F136" s="72">
        <v>0</v>
      </c>
      <c r="G136" s="72">
        <v>0</v>
      </c>
      <c r="H136" s="72">
        <v>0</v>
      </c>
      <c r="I136" s="72">
        <v>0</v>
      </c>
      <c r="J136" s="72">
        <v>96.556291390728475</v>
      </c>
      <c r="K136" s="72">
        <v>0</v>
      </c>
      <c r="L136" s="72">
        <v>0</v>
      </c>
      <c r="M136" s="72">
        <v>0</v>
      </c>
      <c r="N136" s="72">
        <v>0</v>
      </c>
      <c r="O136" s="72">
        <v>0</v>
      </c>
      <c r="P136" s="72">
        <v>80</v>
      </c>
      <c r="Q136" s="72">
        <v>0</v>
      </c>
      <c r="R136" s="72">
        <v>0</v>
      </c>
      <c r="S136" s="72">
        <v>0</v>
      </c>
      <c r="T136" s="72">
        <v>0</v>
      </c>
      <c r="U136" s="72">
        <v>0</v>
      </c>
      <c r="V136" s="72">
        <v>0</v>
      </c>
      <c r="W136" s="72">
        <v>0</v>
      </c>
      <c r="X136" s="72">
        <v>0</v>
      </c>
      <c r="Y136" s="72">
        <v>0</v>
      </c>
      <c r="Z136" s="72">
        <v>0</v>
      </c>
      <c r="AA136" s="72">
        <v>0</v>
      </c>
      <c r="AB136" s="72">
        <v>0</v>
      </c>
      <c r="AC136" s="72">
        <v>0</v>
      </c>
      <c r="AD136" s="72">
        <v>6</v>
      </c>
      <c r="AE136" s="72">
        <v>0</v>
      </c>
      <c r="AF136" s="72">
        <v>0</v>
      </c>
      <c r="AG136" s="72">
        <v>8.33</v>
      </c>
      <c r="AH136" s="72">
        <v>212.81659679401744</v>
      </c>
      <c r="AI136" s="72">
        <v>182.17</v>
      </c>
      <c r="AJ136" s="74"/>
      <c r="AK136" s="60">
        <v>8.33</v>
      </c>
      <c r="AL136" s="73">
        <v>8.33</v>
      </c>
      <c r="AM136" s="59"/>
      <c r="AN136" s="59"/>
      <c r="AO136" s="60">
        <v>8.33</v>
      </c>
      <c r="AP136" s="59"/>
      <c r="AQ136" s="60">
        <v>0</v>
      </c>
      <c r="AR136" s="60">
        <v>80</v>
      </c>
      <c r="AS136" s="60">
        <v>0</v>
      </c>
      <c r="AT136" s="60">
        <v>0</v>
      </c>
      <c r="AU136" s="62"/>
      <c r="AV136" s="62"/>
      <c r="AW136" s="62"/>
      <c r="AX136" s="62"/>
      <c r="AY136" s="62"/>
      <c r="AZ136" s="62"/>
      <c r="BA136" s="62"/>
      <c r="BB136" s="62"/>
      <c r="BC136" s="62"/>
      <c r="BD136" s="62"/>
      <c r="BE136" s="62"/>
      <c r="BF136" s="62"/>
      <c r="BG136" s="62"/>
      <c r="BH136" s="62"/>
      <c r="BI136" s="62"/>
      <c r="BJ136" s="62"/>
      <c r="BK136" s="62"/>
      <c r="BL136" s="62"/>
      <c r="BM136" s="62"/>
      <c r="BN136" s="37"/>
    </row>
    <row r="137" spans="1:66" ht="15" x14ac:dyDescent="0.25">
      <c r="A137" s="71" t="s">
        <v>237</v>
      </c>
      <c r="B137" s="71" t="s">
        <v>238</v>
      </c>
      <c r="C137" s="72">
        <v>0</v>
      </c>
      <c r="D137" s="72">
        <v>0</v>
      </c>
      <c r="E137" s="72">
        <v>0</v>
      </c>
      <c r="F137" s="72">
        <v>0</v>
      </c>
      <c r="G137" s="72">
        <v>0</v>
      </c>
      <c r="H137" s="72">
        <v>0</v>
      </c>
      <c r="I137" s="72">
        <v>0</v>
      </c>
      <c r="J137" s="72">
        <v>0</v>
      </c>
      <c r="K137" s="72">
        <v>0</v>
      </c>
      <c r="L137" s="72">
        <v>0</v>
      </c>
      <c r="M137" s="72">
        <v>0</v>
      </c>
      <c r="N137" s="72">
        <v>0</v>
      </c>
      <c r="O137" s="72">
        <v>0</v>
      </c>
      <c r="P137" s="72">
        <v>0</v>
      </c>
      <c r="Q137" s="72">
        <v>0</v>
      </c>
      <c r="R137" s="72">
        <v>0</v>
      </c>
      <c r="S137" s="72">
        <v>0</v>
      </c>
      <c r="T137" s="72">
        <v>24.4</v>
      </c>
      <c r="U137" s="72">
        <v>0</v>
      </c>
      <c r="V137" s="72">
        <v>0</v>
      </c>
      <c r="W137" s="72">
        <v>0</v>
      </c>
      <c r="X137" s="72">
        <v>0</v>
      </c>
      <c r="Y137" s="72">
        <v>0</v>
      </c>
      <c r="Z137" s="72">
        <v>0</v>
      </c>
      <c r="AA137" s="72">
        <v>0</v>
      </c>
      <c r="AB137" s="72">
        <v>0</v>
      </c>
      <c r="AC137" s="72">
        <v>0</v>
      </c>
      <c r="AD137" s="72">
        <v>40.700000000000003</v>
      </c>
      <c r="AE137" s="72">
        <v>0</v>
      </c>
      <c r="AF137" s="72">
        <v>0</v>
      </c>
      <c r="AG137" s="72">
        <v>0.46800000000000003</v>
      </c>
      <c r="AH137" s="72">
        <v>65.567999999999998</v>
      </c>
      <c r="AI137" s="72">
        <v>45</v>
      </c>
      <c r="AJ137" s="74"/>
      <c r="AK137" s="60">
        <v>0.46800000000000003</v>
      </c>
      <c r="AL137" s="73">
        <v>0.46800000000000003</v>
      </c>
      <c r="AM137" s="59"/>
      <c r="AN137" s="59"/>
      <c r="AO137" s="60">
        <v>0.46800000000000003</v>
      </c>
      <c r="AP137" s="59"/>
      <c r="AQ137" s="60">
        <v>0</v>
      </c>
      <c r="AR137" s="60">
        <v>0</v>
      </c>
      <c r="AS137" s="60">
        <v>0</v>
      </c>
      <c r="AT137" s="60">
        <v>0</v>
      </c>
      <c r="AU137" s="62"/>
      <c r="AV137" s="62"/>
      <c r="AW137" s="62"/>
      <c r="AX137" s="62"/>
      <c r="AY137" s="62"/>
      <c r="AZ137" s="62"/>
      <c r="BA137" s="62"/>
      <c r="BB137" s="62"/>
      <c r="BC137" s="62"/>
      <c r="BD137" s="62"/>
      <c r="BE137" s="62"/>
      <c r="BF137" s="62"/>
      <c r="BG137" s="62"/>
      <c r="BH137" s="62"/>
      <c r="BI137" s="62"/>
      <c r="BJ137" s="62"/>
      <c r="BK137" s="62"/>
      <c r="BL137" s="62"/>
      <c r="BM137" s="62"/>
      <c r="BN137" s="37"/>
    </row>
    <row r="138" spans="1:66" ht="15" x14ac:dyDescent="0.25">
      <c r="A138" s="71" t="s">
        <v>239</v>
      </c>
      <c r="B138" s="71" t="s">
        <v>240</v>
      </c>
      <c r="C138" s="72">
        <v>4.7</v>
      </c>
      <c r="D138" s="72">
        <v>0</v>
      </c>
      <c r="E138" s="72">
        <v>0</v>
      </c>
      <c r="F138" s="72">
        <v>146.69999999999999</v>
      </c>
      <c r="G138" s="72">
        <v>0</v>
      </c>
      <c r="H138" s="72">
        <v>0</v>
      </c>
      <c r="I138" s="72">
        <v>0</v>
      </c>
      <c r="J138" s="72">
        <v>262</v>
      </c>
      <c r="K138" s="72">
        <v>0</v>
      </c>
      <c r="L138" s="72">
        <v>0</v>
      </c>
      <c r="M138" s="72">
        <v>68.3</v>
      </c>
      <c r="N138" s="72">
        <v>127.7</v>
      </c>
      <c r="O138" s="72">
        <v>66.900000000000006</v>
      </c>
      <c r="P138" s="72">
        <v>159.1</v>
      </c>
      <c r="Q138" s="72">
        <v>0</v>
      </c>
      <c r="R138" s="72">
        <v>0</v>
      </c>
      <c r="S138" s="72">
        <v>0</v>
      </c>
      <c r="T138" s="72">
        <v>0</v>
      </c>
      <c r="U138" s="72">
        <v>115.3</v>
      </c>
      <c r="V138" s="72">
        <v>0</v>
      </c>
      <c r="W138" s="72">
        <v>0</v>
      </c>
      <c r="X138" s="72">
        <v>0</v>
      </c>
      <c r="Y138" s="72">
        <v>0</v>
      </c>
      <c r="Z138" s="72">
        <v>310.2</v>
      </c>
      <c r="AA138" s="72">
        <v>24</v>
      </c>
      <c r="AB138" s="72">
        <v>56</v>
      </c>
      <c r="AC138" s="72">
        <v>0</v>
      </c>
      <c r="AD138" s="72">
        <v>0</v>
      </c>
      <c r="AE138" s="72">
        <v>0</v>
      </c>
      <c r="AF138" s="72">
        <v>0</v>
      </c>
      <c r="AG138" s="72">
        <v>85.7</v>
      </c>
      <c r="AH138" s="72">
        <v>1402.6</v>
      </c>
      <c r="AI138" s="72">
        <v>1097</v>
      </c>
      <c r="AJ138" s="74"/>
      <c r="AK138" s="60">
        <v>85.7</v>
      </c>
      <c r="AL138" s="73">
        <v>85.7</v>
      </c>
      <c r="AM138" s="59"/>
      <c r="AN138" s="59"/>
      <c r="AO138" s="60">
        <v>109.7</v>
      </c>
      <c r="AP138" s="59"/>
      <c r="AQ138" s="60">
        <v>146.69999999999999</v>
      </c>
      <c r="AR138" s="60">
        <v>422</v>
      </c>
      <c r="AS138" s="60">
        <v>115.3</v>
      </c>
      <c r="AT138" s="60">
        <v>32</v>
      </c>
      <c r="AU138" s="62"/>
      <c r="AV138" s="62"/>
      <c r="AW138" s="62"/>
      <c r="AX138" s="62"/>
      <c r="AY138" s="62"/>
      <c r="AZ138" s="62"/>
      <c r="BA138" s="62"/>
      <c r="BB138" s="62"/>
      <c r="BC138" s="62"/>
      <c r="BD138" s="62"/>
      <c r="BE138" s="62"/>
      <c r="BF138" s="62"/>
      <c r="BG138" s="62"/>
      <c r="BH138" s="62"/>
      <c r="BI138" s="62"/>
      <c r="BJ138" s="62"/>
      <c r="BK138" s="62"/>
      <c r="BL138" s="62"/>
      <c r="BM138" s="62"/>
      <c r="BN138" s="37"/>
    </row>
    <row r="139" spans="1:66" ht="15" x14ac:dyDescent="0.25">
      <c r="A139" s="71" t="s">
        <v>143</v>
      </c>
      <c r="B139" s="71" t="s">
        <v>241</v>
      </c>
      <c r="C139" s="72">
        <v>0</v>
      </c>
      <c r="D139" s="72">
        <v>0.47299999999999998</v>
      </c>
      <c r="E139" s="72">
        <v>0</v>
      </c>
      <c r="F139" s="72">
        <v>0</v>
      </c>
      <c r="G139" s="72">
        <v>0</v>
      </c>
      <c r="H139" s="72">
        <v>0</v>
      </c>
      <c r="I139" s="72">
        <v>0</v>
      </c>
      <c r="J139" s="72">
        <v>0</v>
      </c>
      <c r="K139" s="72">
        <v>0</v>
      </c>
      <c r="L139" s="72">
        <v>0</v>
      </c>
      <c r="M139" s="72">
        <v>0</v>
      </c>
      <c r="N139" s="72">
        <v>0</v>
      </c>
      <c r="O139" s="72">
        <v>0</v>
      </c>
      <c r="P139" s="72">
        <v>32.335000000000001</v>
      </c>
      <c r="Q139" s="72">
        <v>0</v>
      </c>
      <c r="R139" s="72">
        <v>0</v>
      </c>
      <c r="S139" s="72">
        <v>0</v>
      </c>
      <c r="T139" s="72">
        <v>0</v>
      </c>
      <c r="U139" s="72">
        <v>0</v>
      </c>
      <c r="V139" s="72">
        <v>0</v>
      </c>
      <c r="W139" s="72">
        <v>0</v>
      </c>
      <c r="X139" s="72">
        <v>0</v>
      </c>
      <c r="Y139" s="72">
        <v>0</v>
      </c>
      <c r="Z139" s="72">
        <v>0</v>
      </c>
      <c r="AA139" s="72">
        <v>0</v>
      </c>
      <c r="AB139" s="72">
        <v>0</v>
      </c>
      <c r="AC139" s="72">
        <v>0</v>
      </c>
      <c r="AD139" s="72">
        <v>0</v>
      </c>
      <c r="AE139" s="72">
        <v>0</v>
      </c>
      <c r="AF139" s="72">
        <v>0</v>
      </c>
      <c r="AG139" s="72">
        <v>0.63300000000000001</v>
      </c>
      <c r="AH139" s="72">
        <v>33.441000000000003</v>
      </c>
      <c r="AI139" s="72">
        <v>25.193000000000001</v>
      </c>
      <c r="AJ139" s="74"/>
      <c r="AK139" s="60">
        <v>0.63300000000000001</v>
      </c>
      <c r="AL139" s="73">
        <v>0.63300000000000001</v>
      </c>
      <c r="AM139" s="59"/>
      <c r="AN139" s="59"/>
      <c r="AO139" s="60">
        <v>0.63300000000000001</v>
      </c>
      <c r="AP139" s="59"/>
      <c r="AQ139" s="60">
        <v>0</v>
      </c>
      <c r="AR139" s="60">
        <v>32.335000000000001</v>
      </c>
      <c r="AS139" s="60">
        <v>0</v>
      </c>
      <c r="AT139" s="60">
        <v>0</v>
      </c>
      <c r="AU139" s="62"/>
      <c r="AV139" s="62"/>
      <c r="AW139" s="62"/>
      <c r="AX139" s="62"/>
      <c r="AY139" s="62"/>
      <c r="AZ139" s="62"/>
      <c r="BA139" s="62"/>
      <c r="BB139" s="62"/>
      <c r="BC139" s="62"/>
      <c r="BD139" s="62"/>
      <c r="BE139" s="62"/>
      <c r="BF139" s="62"/>
      <c r="BG139" s="62"/>
      <c r="BH139" s="62"/>
      <c r="BI139" s="62"/>
      <c r="BJ139" s="62"/>
      <c r="BK139" s="62"/>
      <c r="BL139" s="62"/>
      <c r="BM139" s="62"/>
      <c r="BN139" s="37"/>
    </row>
    <row r="140" spans="1:66" ht="15" x14ac:dyDescent="0.25">
      <c r="A140" s="71" t="s">
        <v>78</v>
      </c>
      <c r="B140" s="71" t="s">
        <v>242</v>
      </c>
      <c r="C140" s="72">
        <v>0</v>
      </c>
      <c r="D140" s="72">
        <v>2.31</v>
      </c>
      <c r="E140" s="72">
        <v>0</v>
      </c>
      <c r="F140" s="72">
        <v>0</v>
      </c>
      <c r="G140" s="72">
        <v>0</v>
      </c>
      <c r="H140" s="72">
        <v>0</v>
      </c>
      <c r="I140" s="72">
        <v>0</v>
      </c>
      <c r="J140" s="72">
        <v>0</v>
      </c>
      <c r="K140" s="72">
        <v>0</v>
      </c>
      <c r="L140" s="72">
        <v>0</v>
      </c>
      <c r="M140" s="72">
        <v>0</v>
      </c>
      <c r="N140" s="72">
        <v>0</v>
      </c>
      <c r="O140" s="72">
        <v>0</v>
      </c>
      <c r="P140" s="72">
        <v>0</v>
      </c>
      <c r="Q140" s="72">
        <v>0</v>
      </c>
      <c r="R140" s="72">
        <v>0</v>
      </c>
      <c r="S140" s="72">
        <v>0</v>
      </c>
      <c r="T140" s="72">
        <v>0</v>
      </c>
      <c r="U140" s="72">
        <v>9.2799999999999994</v>
      </c>
      <c r="V140" s="72">
        <v>0</v>
      </c>
      <c r="W140" s="72">
        <v>0</v>
      </c>
      <c r="X140" s="72">
        <v>0</v>
      </c>
      <c r="Y140" s="72">
        <v>0</v>
      </c>
      <c r="Z140" s="72">
        <v>0</v>
      </c>
      <c r="AA140" s="72">
        <v>0</v>
      </c>
      <c r="AB140" s="72">
        <v>0</v>
      </c>
      <c r="AC140" s="72">
        <v>0</v>
      </c>
      <c r="AD140" s="72">
        <v>0</v>
      </c>
      <c r="AE140" s="72">
        <v>0</v>
      </c>
      <c r="AF140" s="72">
        <v>0</v>
      </c>
      <c r="AG140" s="72">
        <v>0.1</v>
      </c>
      <c r="AH140" s="72">
        <v>11.69</v>
      </c>
      <c r="AI140" s="72">
        <v>9.6509999999999998</v>
      </c>
      <c r="AJ140" s="74"/>
      <c r="AK140" s="60">
        <v>0.1</v>
      </c>
      <c r="AL140" s="73">
        <v>0.1</v>
      </c>
      <c r="AM140" s="59"/>
      <c r="AN140" s="59"/>
      <c r="AO140" s="60">
        <v>0.1</v>
      </c>
      <c r="AP140" s="59"/>
      <c r="AQ140" s="60">
        <v>0</v>
      </c>
      <c r="AR140" s="60">
        <v>0</v>
      </c>
      <c r="AS140" s="60">
        <v>9.2799999999999994</v>
      </c>
      <c r="AT140" s="60">
        <v>0</v>
      </c>
      <c r="AU140" s="62"/>
      <c r="AV140" s="62"/>
      <c r="AW140" s="62"/>
      <c r="AX140" s="62"/>
      <c r="AY140" s="62"/>
      <c r="AZ140" s="62"/>
      <c r="BA140" s="62"/>
      <c r="BB140" s="62"/>
      <c r="BC140" s="62"/>
      <c r="BD140" s="62"/>
      <c r="BE140" s="62"/>
      <c r="BF140" s="62"/>
      <c r="BG140" s="62"/>
      <c r="BH140" s="62"/>
      <c r="BI140" s="62"/>
      <c r="BJ140" s="62"/>
      <c r="BK140" s="62"/>
      <c r="BL140" s="62"/>
      <c r="BM140" s="62"/>
      <c r="BN140" s="37"/>
    </row>
    <row r="141" spans="1:66" ht="15" x14ac:dyDescent="0.25">
      <c r="A141" s="71" t="s">
        <v>143</v>
      </c>
      <c r="B141" s="71" t="s">
        <v>243</v>
      </c>
      <c r="C141" s="72">
        <v>0</v>
      </c>
      <c r="D141" s="72">
        <v>0</v>
      </c>
      <c r="E141" s="72">
        <v>0</v>
      </c>
      <c r="F141" s="72">
        <v>0</v>
      </c>
      <c r="G141" s="72">
        <v>0</v>
      </c>
      <c r="H141" s="72">
        <v>0</v>
      </c>
      <c r="I141" s="72">
        <v>5.0439999999999996</v>
      </c>
      <c r="J141" s="72">
        <v>0</v>
      </c>
      <c r="K141" s="72">
        <v>0</v>
      </c>
      <c r="L141" s="72">
        <v>0</v>
      </c>
      <c r="M141" s="72">
        <v>0</v>
      </c>
      <c r="N141" s="72">
        <v>0</v>
      </c>
      <c r="O141" s="72">
        <v>0</v>
      </c>
      <c r="P141" s="72">
        <v>25.707999999999998</v>
      </c>
      <c r="Q141" s="72">
        <v>0</v>
      </c>
      <c r="R141" s="72">
        <v>0</v>
      </c>
      <c r="S141" s="72">
        <v>0</v>
      </c>
      <c r="T141" s="72">
        <v>0</v>
      </c>
      <c r="U141" s="72">
        <v>0</v>
      </c>
      <c r="V141" s="72">
        <v>0</v>
      </c>
      <c r="W141" s="72">
        <v>0</v>
      </c>
      <c r="X141" s="72">
        <v>0</v>
      </c>
      <c r="Y141" s="72">
        <v>0</v>
      </c>
      <c r="Z141" s="72">
        <v>0</v>
      </c>
      <c r="AA141" s="72">
        <v>0</v>
      </c>
      <c r="AB141" s="72">
        <v>0</v>
      </c>
      <c r="AC141" s="72">
        <v>0</v>
      </c>
      <c r="AD141" s="72">
        <v>0</v>
      </c>
      <c r="AE141" s="72">
        <v>0</v>
      </c>
      <c r="AF141" s="72">
        <v>0</v>
      </c>
      <c r="AG141" s="72">
        <v>0.74199999999999999</v>
      </c>
      <c r="AH141" s="72">
        <v>31.494</v>
      </c>
      <c r="AI141" s="72">
        <v>23.923999999999999</v>
      </c>
      <c r="AJ141" s="74"/>
      <c r="AK141" s="60">
        <v>0.74199999999999999</v>
      </c>
      <c r="AL141" s="73">
        <v>0.74199999999999999</v>
      </c>
      <c r="AM141" s="59"/>
      <c r="AN141" s="59"/>
      <c r="AO141" s="60">
        <v>0.74199999999999999</v>
      </c>
      <c r="AP141" s="59"/>
      <c r="AQ141" s="60">
        <v>5.0439999999999996</v>
      </c>
      <c r="AR141" s="60">
        <v>25.707999999999998</v>
      </c>
      <c r="AS141" s="60">
        <v>0</v>
      </c>
      <c r="AT141" s="60">
        <v>0</v>
      </c>
      <c r="AU141" s="62"/>
      <c r="AV141" s="62"/>
      <c r="AW141" s="62"/>
      <c r="AX141" s="62"/>
      <c r="AY141" s="62"/>
      <c r="AZ141" s="62"/>
      <c r="BA141" s="62"/>
      <c r="BB141" s="62"/>
      <c r="BC141" s="62"/>
      <c r="BD141" s="62"/>
      <c r="BE141" s="62"/>
      <c r="BF141" s="62"/>
      <c r="BG141" s="62"/>
      <c r="BH141" s="62"/>
      <c r="BI141" s="62"/>
      <c r="BJ141" s="62"/>
      <c r="BK141" s="62"/>
      <c r="BL141" s="62"/>
      <c r="BM141" s="62"/>
      <c r="BN141" s="37"/>
    </row>
    <row r="142" spans="1:66" ht="15" x14ac:dyDescent="0.25">
      <c r="A142" s="71" t="s">
        <v>771</v>
      </c>
      <c r="B142" s="71" t="s">
        <v>244</v>
      </c>
      <c r="C142" s="72">
        <v>0</v>
      </c>
      <c r="D142" s="72">
        <v>0.13200000000000001</v>
      </c>
      <c r="E142" s="72">
        <v>0</v>
      </c>
      <c r="F142" s="72">
        <v>0</v>
      </c>
      <c r="G142" s="72">
        <v>0</v>
      </c>
      <c r="H142" s="72">
        <v>0</v>
      </c>
      <c r="I142" s="72">
        <v>0</v>
      </c>
      <c r="J142" s="72">
        <v>0</v>
      </c>
      <c r="K142" s="72">
        <v>0</v>
      </c>
      <c r="L142" s="72">
        <v>0</v>
      </c>
      <c r="M142" s="72">
        <v>0</v>
      </c>
      <c r="N142" s="72">
        <v>0</v>
      </c>
      <c r="O142" s="72">
        <v>0</v>
      </c>
      <c r="P142" s="72">
        <v>0</v>
      </c>
      <c r="Q142" s="72">
        <v>0</v>
      </c>
      <c r="R142" s="72">
        <v>0</v>
      </c>
      <c r="S142" s="72">
        <v>0.501</v>
      </c>
      <c r="T142" s="72">
        <v>0</v>
      </c>
      <c r="U142" s="72">
        <v>0</v>
      </c>
      <c r="V142" s="72">
        <v>0</v>
      </c>
      <c r="W142" s="72">
        <v>0</v>
      </c>
      <c r="X142" s="72">
        <v>0</v>
      </c>
      <c r="Y142" s="72">
        <v>0</v>
      </c>
      <c r="Z142" s="72">
        <v>0</v>
      </c>
      <c r="AA142" s="72">
        <v>0</v>
      </c>
      <c r="AB142" s="72">
        <v>0</v>
      </c>
      <c r="AC142" s="72">
        <v>0</v>
      </c>
      <c r="AD142" s="72">
        <v>0</v>
      </c>
      <c r="AE142" s="72">
        <v>0</v>
      </c>
      <c r="AF142" s="72">
        <v>0</v>
      </c>
      <c r="AG142" s="72">
        <v>0.153</v>
      </c>
      <c r="AH142" s="72">
        <v>0.78600000000000003</v>
      </c>
      <c r="AI142" s="72">
        <v>0.49495</v>
      </c>
      <c r="AJ142" s="74"/>
      <c r="AK142" s="60">
        <v>0.153</v>
      </c>
      <c r="AL142" s="73">
        <v>0.153</v>
      </c>
      <c r="AM142" s="59"/>
      <c r="AN142" s="59"/>
      <c r="AO142" s="60">
        <v>0.153</v>
      </c>
      <c r="AP142" s="59"/>
      <c r="AQ142" s="60">
        <v>0</v>
      </c>
      <c r="AR142" s="60">
        <v>0</v>
      </c>
      <c r="AS142" s="60">
        <v>0</v>
      </c>
      <c r="AT142" s="60">
        <v>0</v>
      </c>
      <c r="AU142" s="62"/>
      <c r="AV142" s="62"/>
      <c r="AW142" s="62"/>
      <c r="AX142" s="62"/>
      <c r="AY142" s="62"/>
      <c r="AZ142" s="62"/>
      <c r="BA142" s="62"/>
      <c r="BB142" s="62"/>
      <c r="BC142" s="62"/>
      <c r="BD142" s="62"/>
      <c r="BE142" s="62"/>
      <c r="BF142" s="62"/>
      <c r="BG142" s="62"/>
      <c r="BH142" s="62"/>
      <c r="BI142" s="62"/>
      <c r="BJ142" s="62"/>
      <c r="BK142" s="62"/>
      <c r="BL142" s="62"/>
      <c r="BM142" s="62"/>
      <c r="BN142" s="37"/>
    </row>
    <row r="143" spans="1:66" ht="15" x14ac:dyDescent="0.25">
      <c r="A143" s="71" t="s">
        <v>119</v>
      </c>
      <c r="B143" s="71" t="s">
        <v>246</v>
      </c>
      <c r="C143" s="72">
        <v>0</v>
      </c>
      <c r="D143" s="72">
        <v>0.74</v>
      </c>
      <c r="E143" s="72">
        <v>0</v>
      </c>
      <c r="F143" s="72">
        <v>0</v>
      </c>
      <c r="G143" s="72">
        <v>0</v>
      </c>
      <c r="H143" s="72">
        <v>0</v>
      </c>
      <c r="I143" s="72">
        <v>0</v>
      </c>
      <c r="J143" s="72">
        <v>0</v>
      </c>
      <c r="K143" s="72">
        <v>0</v>
      </c>
      <c r="L143" s="72">
        <v>0</v>
      </c>
      <c r="M143" s="72">
        <v>0</v>
      </c>
      <c r="N143" s="72">
        <v>0</v>
      </c>
      <c r="O143" s="72">
        <v>0</v>
      </c>
      <c r="P143" s="72">
        <v>0</v>
      </c>
      <c r="Q143" s="72">
        <v>0</v>
      </c>
      <c r="R143" s="72">
        <v>0</v>
      </c>
      <c r="S143" s="72">
        <v>0</v>
      </c>
      <c r="T143" s="72">
        <v>0</v>
      </c>
      <c r="U143" s="72">
        <v>0</v>
      </c>
      <c r="V143" s="72">
        <v>4</v>
      </c>
      <c r="W143" s="72">
        <v>0</v>
      </c>
      <c r="X143" s="72">
        <v>0</v>
      </c>
      <c r="Y143" s="72">
        <v>0</v>
      </c>
      <c r="Z143" s="72">
        <v>0</v>
      </c>
      <c r="AA143" s="72">
        <v>0</v>
      </c>
      <c r="AB143" s="72">
        <v>0</v>
      </c>
      <c r="AC143" s="72">
        <v>0</v>
      </c>
      <c r="AD143" s="72">
        <v>0</v>
      </c>
      <c r="AE143" s="72">
        <v>0</v>
      </c>
      <c r="AF143" s="72">
        <v>0</v>
      </c>
      <c r="AG143" s="72" t="s">
        <v>633</v>
      </c>
      <c r="AH143" s="72">
        <v>4.74</v>
      </c>
      <c r="AI143" s="72">
        <v>0</v>
      </c>
      <c r="AJ143" s="74"/>
      <c r="AK143" s="60">
        <v>0</v>
      </c>
      <c r="AL143" s="73">
        <v>0</v>
      </c>
      <c r="AM143" s="59"/>
      <c r="AN143" s="59"/>
      <c r="AO143" s="60">
        <v>0</v>
      </c>
      <c r="AP143" s="59"/>
      <c r="AQ143" s="60">
        <v>0</v>
      </c>
      <c r="AR143" s="60">
        <v>0</v>
      </c>
      <c r="AS143" s="60">
        <v>4</v>
      </c>
      <c r="AT143" s="60">
        <v>0</v>
      </c>
      <c r="AU143" s="62"/>
      <c r="AV143" s="62"/>
      <c r="AW143" s="62"/>
      <c r="AX143" s="62"/>
      <c r="AY143" s="62"/>
      <c r="AZ143" s="62"/>
      <c r="BA143" s="62"/>
      <c r="BB143" s="62"/>
      <c r="BC143" s="62"/>
      <c r="BD143" s="62"/>
      <c r="BE143" s="62"/>
      <c r="BF143" s="62"/>
      <c r="BG143" s="62"/>
      <c r="BH143" s="62"/>
      <c r="BI143" s="62"/>
      <c r="BJ143" s="62"/>
      <c r="BK143" s="62"/>
      <c r="BL143" s="62"/>
      <c r="BM143" s="62"/>
      <c r="BN143" s="37"/>
    </row>
    <row r="144" spans="1:66" ht="15" x14ac:dyDescent="0.25">
      <c r="A144" s="71" t="s">
        <v>129</v>
      </c>
      <c r="B144" s="71" t="s">
        <v>247</v>
      </c>
      <c r="C144" s="72">
        <v>0</v>
      </c>
      <c r="D144" s="72">
        <v>0.22</v>
      </c>
      <c r="E144" s="72">
        <v>0</v>
      </c>
      <c r="F144" s="72">
        <v>0</v>
      </c>
      <c r="G144" s="72">
        <v>0</v>
      </c>
      <c r="H144" s="72">
        <v>0</v>
      </c>
      <c r="I144" s="72">
        <v>0</v>
      </c>
      <c r="J144" s="72">
        <v>0</v>
      </c>
      <c r="K144" s="72">
        <v>0</v>
      </c>
      <c r="L144" s="72">
        <v>0</v>
      </c>
      <c r="M144" s="72">
        <v>1.458</v>
      </c>
      <c r="N144" s="72">
        <v>0</v>
      </c>
      <c r="O144" s="72">
        <v>1.458</v>
      </c>
      <c r="P144" s="72">
        <v>1.458</v>
      </c>
      <c r="Q144" s="72">
        <v>0</v>
      </c>
      <c r="R144" s="72">
        <v>0</v>
      </c>
      <c r="S144" s="72">
        <v>0</v>
      </c>
      <c r="T144" s="72">
        <v>0</v>
      </c>
      <c r="U144" s="72">
        <v>0</v>
      </c>
      <c r="V144" s="72">
        <v>0</v>
      </c>
      <c r="W144" s="72">
        <v>0</v>
      </c>
      <c r="X144" s="72">
        <v>0</v>
      </c>
      <c r="Y144" s="72">
        <v>0</v>
      </c>
      <c r="Z144" s="72">
        <v>0</v>
      </c>
      <c r="AA144" s="72">
        <v>0</v>
      </c>
      <c r="AB144" s="72">
        <v>0</v>
      </c>
      <c r="AC144" s="72">
        <v>0</v>
      </c>
      <c r="AD144" s="72">
        <v>0</v>
      </c>
      <c r="AE144" s="72">
        <v>0</v>
      </c>
      <c r="AF144" s="72">
        <v>0</v>
      </c>
      <c r="AG144" s="72">
        <v>0</v>
      </c>
      <c r="AH144" s="72">
        <v>4.63645</v>
      </c>
      <c r="AI144" s="72">
        <v>2.83</v>
      </c>
      <c r="AJ144" s="74"/>
      <c r="AK144" s="60">
        <v>0</v>
      </c>
      <c r="AL144" s="73">
        <v>4.2450000000000002E-2</v>
      </c>
      <c r="AM144" s="59"/>
      <c r="AN144" s="59"/>
      <c r="AO144" s="60">
        <v>4.2450000000000002E-2</v>
      </c>
      <c r="AP144" s="59"/>
      <c r="AQ144" s="60">
        <v>0</v>
      </c>
      <c r="AR144" s="60">
        <v>4.3739999999999997</v>
      </c>
      <c r="AS144" s="60">
        <v>0</v>
      </c>
      <c r="AT144" s="60">
        <v>0</v>
      </c>
      <c r="AU144" s="62"/>
      <c r="AV144" s="62"/>
      <c r="AW144" s="62"/>
      <c r="AX144" s="62"/>
      <c r="AY144" s="62"/>
      <c r="AZ144" s="62"/>
      <c r="BA144" s="62"/>
      <c r="BB144" s="62"/>
      <c r="BC144" s="62"/>
      <c r="BD144" s="62"/>
      <c r="BE144" s="62"/>
      <c r="BF144" s="62"/>
      <c r="BG144" s="62"/>
      <c r="BH144" s="62"/>
      <c r="BI144" s="62"/>
      <c r="BJ144" s="62"/>
      <c r="BK144" s="62"/>
      <c r="BL144" s="62"/>
      <c r="BM144" s="62"/>
      <c r="BN144" s="37"/>
    </row>
    <row r="145" spans="1:66" ht="15" x14ac:dyDescent="0.25">
      <c r="A145" s="71" t="s">
        <v>102</v>
      </c>
      <c r="B145" s="71" t="s">
        <v>248</v>
      </c>
      <c r="C145" s="72">
        <v>0</v>
      </c>
      <c r="D145" s="72">
        <v>0.63600000000000001</v>
      </c>
      <c r="E145" s="72">
        <v>0</v>
      </c>
      <c r="F145" s="72">
        <v>0</v>
      </c>
      <c r="G145" s="72">
        <v>0</v>
      </c>
      <c r="H145" s="72">
        <v>0</v>
      </c>
      <c r="I145" s="72">
        <v>0</v>
      </c>
      <c r="J145" s="72">
        <v>0</v>
      </c>
      <c r="K145" s="72">
        <v>0</v>
      </c>
      <c r="L145" s="72">
        <v>0</v>
      </c>
      <c r="M145" s="72">
        <v>0</v>
      </c>
      <c r="N145" s="72">
        <v>0</v>
      </c>
      <c r="O145" s="72">
        <v>3.16</v>
      </c>
      <c r="P145" s="72">
        <v>0</v>
      </c>
      <c r="Q145" s="72">
        <v>0</v>
      </c>
      <c r="R145" s="72">
        <v>0</v>
      </c>
      <c r="S145" s="72">
        <v>0</v>
      </c>
      <c r="T145" s="72">
        <v>0</v>
      </c>
      <c r="U145" s="72">
        <v>0</v>
      </c>
      <c r="V145" s="72">
        <v>3.1629999999999998</v>
      </c>
      <c r="W145" s="72">
        <v>0</v>
      </c>
      <c r="X145" s="72">
        <v>0</v>
      </c>
      <c r="Y145" s="72">
        <v>0</v>
      </c>
      <c r="Z145" s="72">
        <v>0</v>
      </c>
      <c r="AA145" s="72">
        <v>0</v>
      </c>
      <c r="AB145" s="72">
        <v>0</v>
      </c>
      <c r="AC145" s="72">
        <v>0</v>
      </c>
      <c r="AD145" s="72">
        <v>0</v>
      </c>
      <c r="AE145" s="72">
        <v>0</v>
      </c>
      <c r="AF145" s="72">
        <v>0</v>
      </c>
      <c r="AG145" s="72">
        <v>0.13800000000000001</v>
      </c>
      <c r="AH145" s="72">
        <v>7.0969999999999995</v>
      </c>
      <c r="AI145" s="72">
        <v>7.63</v>
      </c>
      <c r="AJ145" s="74"/>
      <c r="AK145" s="60">
        <v>0.13800000000000001</v>
      </c>
      <c r="AL145" s="73">
        <v>0.13800000000000001</v>
      </c>
      <c r="AM145" s="59"/>
      <c r="AN145" s="59"/>
      <c r="AO145" s="60">
        <v>0.13800000000000001</v>
      </c>
      <c r="AP145" s="59"/>
      <c r="AQ145" s="60">
        <v>0</v>
      </c>
      <c r="AR145" s="60">
        <v>3.16</v>
      </c>
      <c r="AS145" s="60">
        <v>3.1629999999999998</v>
      </c>
      <c r="AT145" s="60">
        <v>0</v>
      </c>
      <c r="AU145" s="62"/>
      <c r="AV145" s="62"/>
      <c r="AW145" s="62"/>
      <c r="AX145" s="62"/>
      <c r="AY145" s="62"/>
      <c r="AZ145" s="62"/>
      <c r="BA145" s="62"/>
      <c r="BB145" s="62"/>
      <c r="BC145" s="62"/>
      <c r="BD145" s="62"/>
      <c r="BE145" s="62"/>
      <c r="BF145" s="62"/>
      <c r="BG145" s="62"/>
      <c r="BH145" s="62"/>
      <c r="BI145" s="62"/>
      <c r="BJ145" s="62"/>
      <c r="BK145" s="62"/>
      <c r="BL145" s="62"/>
      <c r="BM145" s="62"/>
      <c r="BN145" s="37"/>
    </row>
    <row r="146" spans="1:66" ht="15" x14ac:dyDescent="0.25">
      <c r="A146" s="71" t="s">
        <v>249</v>
      </c>
      <c r="B146" s="71" t="s">
        <v>250</v>
      </c>
      <c r="C146" s="72">
        <v>0</v>
      </c>
      <c r="D146" s="72">
        <v>2.1</v>
      </c>
      <c r="E146" s="72">
        <v>0</v>
      </c>
      <c r="F146" s="72">
        <v>0</v>
      </c>
      <c r="G146" s="72">
        <v>0</v>
      </c>
      <c r="H146" s="72">
        <v>0</v>
      </c>
      <c r="I146" s="72">
        <v>0</v>
      </c>
      <c r="J146" s="72">
        <v>0</v>
      </c>
      <c r="K146" s="72">
        <v>0</v>
      </c>
      <c r="L146" s="72">
        <v>0</v>
      </c>
      <c r="M146" s="72">
        <v>0</v>
      </c>
      <c r="N146" s="72">
        <v>0</v>
      </c>
      <c r="O146" s="72">
        <v>0</v>
      </c>
      <c r="P146" s="72">
        <v>16.3</v>
      </c>
      <c r="Q146" s="72">
        <v>0</v>
      </c>
      <c r="R146" s="72">
        <v>0</v>
      </c>
      <c r="S146" s="72">
        <v>0</v>
      </c>
      <c r="T146" s="72">
        <v>0</v>
      </c>
      <c r="U146" s="72">
        <v>0</v>
      </c>
      <c r="V146" s="72">
        <v>0</v>
      </c>
      <c r="W146" s="72">
        <v>0</v>
      </c>
      <c r="X146" s="72">
        <v>0</v>
      </c>
      <c r="Y146" s="72">
        <v>0</v>
      </c>
      <c r="Z146" s="72">
        <v>0</v>
      </c>
      <c r="AA146" s="72">
        <v>0</v>
      </c>
      <c r="AB146" s="72">
        <v>0</v>
      </c>
      <c r="AC146" s="72">
        <v>0</v>
      </c>
      <c r="AD146" s="72">
        <v>0</v>
      </c>
      <c r="AE146" s="72">
        <v>0</v>
      </c>
      <c r="AF146" s="72">
        <v>0</v>
      </c>
      <c r="AG146" s="72">
        <v>0.2</v>
      </c>
      <c r="AH146" s="72">
        <v>18.600000000000001</v>
      </c>
      <c r="AI146" s="72">
        <v>8.5120000000000005</v>
      </c>
      <c r="AJ146" s="74"/>
      <c r="AK146" s="60">
        <v>0.2</v>
      </c>
      <c r="AL146" s="73">
        <v>0.2</v>
      </c>
      <c r="AM146" s="59"/>
      <c r="AN146" s="59"/>
      <c r="AO146" s="60">
        <v>0.2</v>
      </c>
      <c r="AP146" s="59"/>
      <c r="AQ146" s="60">
        <v>0</v>
      </c>
      <c r="AR146" s="60">
        <v>16.3</v>
      </c>
      <c r="AS146" s="60">
        <v>0</v>
      </c>
      <c r="AT146" s="60">
        <v>0</v>
      </c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37"/>
    </row>
    <row r="147" spans="1:66" ht="15" x14ac:dyDescent="0.25">
      <c r="A147" s="71" t="s">
        <v>251</v>
      </c>
      <c r="B147" s="71" t="s">
        <v>252</v>
      </c>
      <c r="C147" s="72">
        <v>0</v>
      </c>
      <c r="D147" s="72">
        <v>0.1</v>
      </c>
      <c r="E147" s="72">
        <v>0</v>
      </c>
      <c r="F147" s="72">
        <v>0</v>
      </c>
      <c r="G147" s="72">
        <v>0</v>
      </c>
      <c r="H147" s="72">
        <v>0</v>
      </c>
      <c r="I147" s="72">
        <v>0</v>
      </c>
      <c r="J147" s="72">
        <v>0</v>
      </c>
      <c r="K147" s="72">
        <v>0</v>
      </c>
      <c r="L147" s="72">
        <v>0</v>
      </c>
      <c r="M147" s="72">
        <v>0</v>
      </c>
      <c r="N147" s="72">
        <v>1.6</v>
      </c>
      <c r="O147" s="72">
        <v>0</v>
      </c>
      <c r="P147" s="72">
        <v>0</v>
      </c>
      <c r="Q147" s="72">
        <v>0</v>
      </c>
      <c r="R147" s="72">
        <v>0</v>
      </c>
      <c r="S147" s="72">
        <v>0</v>
      </c>
      <c r="T147" s="72">
        <v>0</v>
      </c>
      <c r="U147" s="72">
        <v>0</v>
      </c>
      <c r="V147" s="72">
        <v>6.3</v>
      </c>
      <c r="W147" s="72">
        <v>0</v>
      </c>
      <c r="X147" s="72">
        <v>0</v>
      </c>
      <c r="Y147" s="72">
        <v>44.9</v>
      </c>
      <c r="Z147" s="72">
        <v>0</v>
      </c>
      <c r="AA147" s="72">
        <v>0</v>
      </c>
      <c r="AB147" s="72">
        <v>0</v>
      </c>
      <c r="AC147" s="72">
        <v>0.7</v>
      </c>
      <c r="AD147" s="72">
        <v>0</v>
      </c>
      <c r="AE147" s="72">
        <v>0</v>
      </c>
      <c r="AF147" s="72">
        <v>0</v>
      </c>
      <c r="AG147" s="72">
        <v>1.8</v>
      </c>
      <c r="AH147" s="72">
        <v>55.4</v>
      </c>
      <c r="AI147" s="72">
        <v>36.878999999999998</v>
      </c>
      <c r="AJ147" s="74"/>
      <c r="AK147" s="60">
        <v>1.8</v>
      </c>
      <c r="AL147" s="73">
        <v>1.8</v>
      </c>
      <c r="AM147" s="59"/>
      <c r="AN147" s="59"/>
      <c r="AO147" s="60">
        <v>2.5</v>
      </c>
      <c r="AP147" s="59"/>
      <c r="AQ147" s="60">
        <v>0</v>
      </c>
      <c r="AR147" s="60">
        <v>46.5</v>
      </c>
      <c r="AS147" s="60">
        <v>6.3</v>
      </c>
      <c r="AT147" s="60">
        <v>0</v>
      </c>
      <c r="AU147" s="62"/>
      <c r="AV147" s="62"/>
      <c r="AW147" s="62"/>
      <c r="AX147" s="62"/>
      <c r="AY147" s="62"/>
      <c r="AZ147" s="62"/>
      <c r="BA147" s="62"/>
      <c r="BB147" s="62"/>
      <c r="BC147" s="62"/>
      <c r="BD147" s="62"/>
      <c r="BE147" s="62"/>
      <c r="BF147" s="62"/>
      <c r="BG147" s="62"/>
      <c r="BH147" s="62"/>
      <c r="BI147" s="62"/>
      <c r="BJ147" s="62"/>
      <c r="BK147" s="62"/>
      <c r="BL147" s="62"/>
      <c r="BM147" s="62"/>
      <c r="BN147" s="37"/>
    </row>
    <row r="148" spans="1:66" ht="15" x14ac:dyDescent="0.25">
      <c r="A148" s="71" t="s">
        <v>92</v>
      </c>
      <c r="B148" s="71" t="s">
        <v>253</v>
      </c>
      <c r="C148" s="72">
        <v>0</v>
      </c>
      <c r="D148" s="72">
        <v>0.1</v>
      </c>
      <c r="E148" s="72">
        <v>0</v>
      </c>
      <c r="F148" s="72">
        <v>0</v>
      </c>
      <c r="G148" s="72">
        <v>0</v>
      </c>
      <c r="H148" s="72">
        <v>0</v>
      </c>
      <c r="I148" s="72">
        <v>0</v>
      </c>
      <c r="J148" s="72">
        <v>0</v>
      </c>
      <c r="K148" s="72">
        <v>0</v>
      </c>
      <c r="L148" s="72">
        <v>0</v>
      </c>
      <c r="M148" s="72">
        <v>0</v>
      </c>
      <c r="N148" s="72">
        <v>0</v>
      </c>
      <c r="O148" s="72">
        <v>0</v>
      </c>
      <c r="P148" s="72">
        <v>0</v>
      </c>
      <c r="Q148" s="72">
        <v>0</v>
      </c>
      <c r="R148" s="72">
        <v>0</v>
      </c>
      <c r="S148" s="72">
        <v>0</v>
      </c>
      <c r="T148" s="72">
        <v>0</v>
      </c>
      <c r="U148" s="72">
        <v>0</v>
      </c>
      <c r="V148" s="72">
        <v>2.4</v>
      </c>
      <c r="W148" s="72">
        <v>0</v>
      </c>
      <c r="X148" s="72">
        <v>0</v>
      </c>
      <c r="Y148" s="72">
        <v>0</v>
      </c>
      <c r="Z148" s="72">
        <v>0</v>
      </c>
      <c r="AA148" s="72">
        <v>0</v>
      </c>
      <c r="AB148" s="72">
        <v>0</v>
      </c>
      <c r="AC148" s="72">
        <v>0</v>
      </c>
      <c r="AD148" s="72">
        <v>0</v>
      </c>
      <c r="AE148" s="72">
        <v>0</v>
      </c>
      <c r="AF148" s="72">
        <v>0</v>
      </c>
      <c r="AG148" s="72">
        <v>0</v>
      </c>
      <c r="AH148" s="72">
        <v>2.5299999999999998</v>
      </c>
      <c r="AI148" s="72">
        <v>2</v>
      </c>
      <c r="AJ148" s="74"/>
      <c r="AK148" s="60">
        <v>0</v>
      </c>
      <c r="AL148" s="73">
        <v>0.03</v>
      </c>
      <c r="AM148" s="59"/>
      <c r="AN148" s="59"/>
      <c r="AO148" s="60">
        <v>0.03</v>
      </c>
      <c r="AP148" s="59"/>
      <c r="AQ148" s="60">
        <v>0</v>
      </c>
      <c r="AR148" s="60">
        <v>0</v>
      </c>
      <c r="AS148" s="60">
        <v>2.4</v>
      </c>
      <c r="AT148" s="60">
        <v>0</v>
      </c>
      <c r="AU148" s="62"/>
      <c r="AV148" s="62"/>
      <c r="AW148" s="62"/>
      <c r="AX148" s="62"/>
      <c r="AY148" s="62"/>
      <c r="AZ148" s="62"/>
      <c r="BA148" s="62"/>
      <c r="BB148" s="62"/>
      <c r="BC148" s="62"/>
      <c r="BD148" s="62"/>
      <c r="BE148" s="62"/>
      <c r="BF148" s="62"/>
      <c r="BG148" s="62"/>
      <c r="BH148" s="62"/>
      <c r="BI148" s="62"/>
      <c r="BJ148" s="62"/>
      <c r="BK148" s="62"/>
      <c r="BL148" s="62"/>
      <c r="BM148" s="62"/>
      <c r="BN148" s="37"/>
    </row>
    <row r="149" spans="1:66" ht="15" x14ac:dyDescent="0.25">
      <c r="A149" s="127" t="s">
        <v>269</v>
      </c>
      <c r="B149" s="128" t="s">
        <v>890</v>
      </c>
      <c r="C149" s="72">
        <v>0</v>
      </c>
      <c r="D149" s="72">
        <v>0</v>
      </c>
      <c r="E149" s="72">
        <v>0</v>
      </c>
      <c r="F149" s="72">
        <v>0</v>
      </c>
      <c r="G149" s="72">
        <v>0</v>
      </c>
      <c r="H149" s="72">
        <v>0</v>
      </c>
      <c r="I149" s="72">
        <v>0</v>
      </c>
      <c r="J149" s="72">
        <v>0</v>
      </c>
      <c r="K149" s="72">
        <v>0</v>
      </c>
      <c r="L149" s="72">
        <v>0</v>
      </c>
      <c r="M149" s="72">
        <v>0</v>
      </c>
      <c r="N149" s="72">
        <v>0</v>
      </c>
      <c r="O149" s="72">
        <v>0</v>
      </c>
      <c r="P149" s="72">
        <v>0</v>
      </c>
      <c r="Q149" s="72">
        <v>0</v>
      </c>
      <c r="R149" s="72">
        <v>0</v>
      </c>
      <c r="S149" s="72">
        <v>0</v>
      </c>
      <c r="T149" s="72">
        <v>0</v>
      </c>
      <c r="U149" s="72">
        <v>0</v>
      </c>
      <c r="V149" s="72">
        <v>0</v>
      </c>
      <c r="W149" s="72">
        <v>0</v>
      </c>
      <c r="X149" s="72">
        <v>0</v>
      </c>
      <c r="Y149" s="72">
        <v>0</v>
      </c>
      <c r="Z149" s="72">
        <v>0</v>
      </c>
      <c r="AA149" s="72">
        <v>0</v>
      </c>
      <c r="AB149" s="72">
        <v>0</v>
      </c>
      <c r="AC149" s="72">
        <v>0.4</v>
      </c>
      <c r="AD149" s="72">
        <v>0</v>
      </c>
      <c r="AE149" s="72">
        <v>0</v>
      </c>
      <c r="AF149" s="72">
        <v>0</v>
      </c>
      <c r="AG149" s="72">
        <v>0</v>
      </c>
      <c r="AH149" s="72">
        <v>0.4</v>
      </c>
      <c r="AI149" s="72">
        <v>0.32</v>
      </c>
      <c r="AJ149" s="74"/>
      <c r="AK149" s="60">
        <v>0</v>
      </c>
      <c r="AL149" s="126">
        <v>0</v>
      </c>
      <c r="AM149" s="59"/>
      <c r="AN149" s="59"/>
      <c r="AO149" s="60">
        <v>0.4</v>
      </c>
      <c r="AP149" s="59"/>
      <c r="AQ149" s="60">
        <v>0</v>
      </c>
      <c r="AR149" s="60">
        <v>0</v>
      </c>
      <c r="AS149" s="60">
        <v>0</v>
      </c>
      <c r="AT149" s="60">
        <v>0</v>
      </c>
      <c r="AU149" s="62"/>
      <c r="AV149" s="62"/>
      <c r="AW149" s="62"/>
      <c r="AX149" s="62"/>
      <c r="AY149" s="62"/>
      <c r="AZ149" s="62"/>
      <c r="BA149" s="62"/>
      <c r="BB149" s="62"/>
      <c r="BC149" s="62"/>
      <c r="BD149" s="62"/>
      <c r="BE149" s="62"/>
      <c r="BF149" s="62"/>
      <c r="BG149" s="62"/>
      <c r="BH149" s="62"/>
      <c r="BI149" s="62"/>
      <c r="BJ149" s="62"/>
      <c r="BK149" s="62"/>
      <c r="BL149" s="62"/>
      <c r="BM149" s="62"/>
      <c r="BN149" s="37"/>
    </row>
    <row r="150" spans="1:66" ht="15" x14ac:dyDescent="0.25">
      <c r="A150" s="71" t="s">
        <v>92</v>
      </c>
      <c r="B150" s="71" t="s">
        <v>254</v>
      </c>
      <c r="C150" s="72">
        <v>0</v>
      </c>
      <c r="D150" s="72">
        <v>0</v>
      </c>
      <c r="E150" s="72">
        <v>0</v>
      </c>
      <c r="F150" s="72">
        <v>0.8</v>
      </c>
      <c r="G150" s="72">
        <v>0</v>
      </c>
      <c r="H150" s="72">
        <v>0</v>
      </c>
      <c r="I150" s="72">
        <v>0</v>
      </c>
      <c r="J150" s="72">
        <v>0</v>
      </c>
      <c r="K150" s="72">
        <v>0</v>
      </c>
      <c r="L150" s="72">
        <v>0</v>
      </c>
      <c r="M150" s="72">
        <v>0</v>
      </c>
      <c r="N150" s="72">
        <v>0</v>
      </c>
      <c r="O150" s="72">
        <v>0</v>
      </c>
      <c r="P150" s="72">
        <v>0</v>
      </c>
      <c r="Q150" s="72">
        <v>0</v>
      </c>
      <c r="R150" s="72">
        <v>0</v>
      </c>
      <c r="S150" s="72">
        <v>0</v>
      </c>
      <c r="T150" s="72">
        <v>34.6</v>
      </c>
      <c r="U150" s="72">
        <v>0</v>
      </c>
      <c r="V150" s="72">
        <v>61.6</v>
      </c>
      <c r="W150" s="72">
        <v>0</v>
      </c>
      <c r="X150" s="72">
        <v>0</v>
      </c>
      <c r="Y150" s="72">
        <v>0</v>
      </c>
      <c r="Z150" s="72">
        <v>0</v>
      </c>
      <c r="AA150" s="72">
        <v>89.8</v>
      </c>
      <c r="AB150" s="72">
        <v>204.1</v>
      </c>
      <c r="AC150" s="72">
        <v>0</v>
      </c>
      <c r="AD150" s="72">
        <v>0</v>
      </c>
      <c r="AE150" s="72">
        <v>0</v>
      </c>
      <c r="AF150" s="72">
        <v>35</v>
      </c>
      <c r="AG150" s="72">
        <v>4.5</v>
      </c>
      <c r="AH150" s="72">
        <v>340.6</v>
      </c>
      <c r="AI150" s="72">
        <v>301</v>
      </c>
      <c r="AJ150" s="74"/>
      <c r="AK150" s="60">
        <v>4.5</v>
      </c>
      <c r="AL150" s="73">
        <v>4.5</v>
      </c>
      <c r="AM150" s="59"/>
      <c r="AN150" s="59"/>
      <c r="AO150" s="60">
        <v>94.3</v>
      </c>
      <c r="AP150" s="59"/>
      <c r="AQ150" s="60">
        <v>0.8</v>
      </c>
      <c r="AR150" s="60">
        <v>0</v>
      </c>
      <c r="AS150" s="60">
        <v>61.6</v>
      </c>
      <c r="AT150" s="60">
        <v>114.3</v>
      </c>
      <c r="AU150" s="62"/>
      <c r="AV150" s="62"/>
      <c r="AW150" s="62"/>
      <c r="AX150" s="62"/>
      <c r="AY150" s="62"/>
      <c r="AZ150" s="62"/>
      <c r="BA150" s="62"/>
      <c r="BB150" s="62"/>
      <c r="BC150" s="62"/>
      <c r="BD150" s="62"/>
      <c r="BE150" s="62"/>
      <c r="BF150" s="62"/>
      <c r="BG150" s="62"/>
      <c r="BH150" s="62"/>
      <c r="BI150" s="62"/>
      <c r="BJ150" s="62"/>
      <c r="BK150" s="62"/>
      <c r="BL150" s="62"/>
      <c r="BM150" s="62"/>
      <c r="BN150" s="37"/>
    </row>
    <row r="151" spans="1:66" ht="15" x14ac:dyDescent="0.25">
      <c r="A151" s="71" t="s">
        <v>255</v>
      </c>
      <c r="B151" s="71" t="s">
        <v>256</v>
      </c>
      <c r="C151" s="72">
        <v>0</v>
      </c>
      <c r="D151" s="72">
        <v>0</v>
      </c>
      <c r="E151" s="72">
        <v>0</v>
      </c>
      <c r="F151" s="72">
        <v>19.186</v>
      </c>
      <c r="G151" s="72">
        <v>0</v>
      </c>
      <c r="H151" s="72">
        <v>0</v>
      </c>
      <c r="I151" s="72">
        <v>0</v>
      </c>
      <c r="J151" s="72">
        <v>0</v>
      </c>
      <c r="K151" s="72">
        <v>11.39</v>
      </c>
      <c r="L151" s="72">
        <v>0</v>
      </c>
      <c r="M151" s="72">
        <v>0</v>
      </c>
      <c r="N151" s="72">
        <v>0</v>
      </c>
      <c r="O151" s="72">
        <v>0</v>
      </c>
      <c r="P151" s="72">
        <v>0</v>
      </c>
      <c r="Q151" s="72">
        <v>0</v>
      </c>
      <c r="R151" s="72">
        <v>0</v>
      </c>
      <c r="S151" s="72">
        <v>0</v>
      </c>
      <c r="T151" s="72">
        <v>0</v>
      </c>
      <c r="U151" s="72">
        <v>0</v>
      </c>
      <c r="V151" s="72">
        <v>0</v>
      </c>
      <c r="W151" s="72">
        <v>22.202999999999999</v>
      </c>
      <c r="X151" s="72">
        <v>0</v>
      </c>
      <c r="Y151" s="72">
        <v>0</v>
      </c>
      <c r="Z151" s="72">
        <v>0</v>
      </c>
      <c r="AA151" s="72">
        <v>0</v>
      </c>
      <c r="AB151" s="72">
        <v>0</v>
      </c>
      <c r="AC151" s="72">
        <v>0</v>
      </c>
      <c r="AD151" s="72">
        <v>0</v>
      </c>
      <c r="AE151" s="72">
        <v>0</v>
      </c>
      <c r="AF151" s="72">
        <v>0</v>
      </c>
      <c r="AG151" s="72">
        <v>1.5</v>
      </c>
      <c r="AH151" s="72">
        <v>54.278999999999996</v>
      </c>
      <c r="AI151" s="72">
        <v>47.453000000000003</v>
      </c>
      <c r="AJ151" s="74"/>
      <c r="AK151" s="60">
        <v>1.5</v>
      </c>
      <c r="AL151" s="73">
        <v>1.5</v>
      </c>
      <c r="AM151" s="59"/>
      <c r="AN151" s="59"/>
      <c r="AO151" s="60">
        <v>1.5</v>
      </c>
      <c r="AP151" s="59"/>
      <c r="AQ151" s="60">
        <v>19.186</v>
      </c>
      <c r="AR151" s="60">
        <v>0</v>
      </c>
      <c r="AS151" s="60">
        <v>0</v>
      </c>
      <c r="AT151" s="60">
        <v>0</v>
      </c>
      <c r="AU151" s="62"/>
      <c r="AV151" s="62"/>
      <c r="AW151" s="62"/>
      <c r="AX151" s="62"/>
      <c r="AY151" s="62"/>
      <c r="AZ151" s="62"/>
      <c r="BA151" s="62"/>
      <c r="BB151" s="62"/>
      <c r="BC151" s="62"/>
      <c r="BD151" s="62"/>
      <c r="BE151" s="62"/>
      <c r="BF151" s="62"/>
      <c r="BG151" s="62"/>
      <c r="BH151" s="62"/>
      <c r="BI151" s="62"/>
      <c r="BJ151" s="62"/>
      <c r="BK151" s="62"/>
      <c r="BL151" s="62"/>
      <c r="BM151" s="62"/>
      <c r="BN151" s="37"/>
    </row>
    <row r="152" spans="1:66" ht="15" x14ac:dyDescent="0.25">
      <c r="A152" s="71" t="s">
        <v>161</v>
      </c>
      <c r="B152" s="71" t="s">
        <v>257</v>
      </c>
      <c r="C152" s="72">
        <v>0</v>
      </c>
      <c r="D152" s="72">
        <v>1.3</v>
      </c>
      <c r="E152" s="72">
        <v>0</v>
      </c>
      <c r="F152" s="72">
        <v>0</v>
      </c>
      <c r="G152" s="72">
        <v>0</v>
      </c>
      <c r="H152" s="72">
        <v>0</v>
      </c>
      <c r="I152" s="72">
        <v>0</v>
      </c>
      <c r="J152" s="72">
        <v>0</v>
      </c>
      <c r="K152" s="72">
        <v>0</v>
      </c>
      <c r="L152" s="72">
        <v>0</v>
      </c>
      <c r="M152" s="72">
        <v>0</v>
      </c>
      <c r="N152" s="72">
        <v>0</v>
      </c>
      <c r="O152" s="72">
        <v>0</v>
      </c>
      <c r="P152" s="72">
        <v>12.755000000000001</v>
      </c>
      <c r="Q152" s="72">
        <v>0</v>
      </c>
      <c r="R152" s="72">
        <v>0</v>
      </c>
      <c r="S152" s="72">
        <v>0</v>
      </c>
      <c r="T152" s="72">
        <v>0</v>
      </c>
      <c r="U152" s="72">
        <v>0</v>
      </c>
      <c r="V152" s="72">
        <v>0</v>
      </c>
      <c r="W152" s="72">
        <v>0</v>
      </c>
      <c r="X152" s="72">
        <v>0</v>
      </c>
      <c r="Y152" s="72">
        <v>0</v>
      </c>
      <c r="Z152" s="72">
        <v>0</v>
      </c>
      <c r="AA152" s="72">
        <v>0</v>
      </c>
      <c r="AB152" s="72">
        <v>0</v>
      </c>
      <c r="AC152" s="72">
        <v>0</v>
      </c>
      <c r="AD152" s="72">
        <v>0</v>
      </c>
      <c r="AE152" s="72">
        <v>0</v>
      </c>
      <c r="AF152" s="72">
        <v>0</v>
      </c>
      <c r="AG152" s="72">
        <v>0.30299999999999999</v>
      </c>
      <c r="AH152" s="72">
        <v>14.358000000000002</v>
      </c>
      <c r="AI152" s="72">
        <v>10.569000000000001</v>
      </c>
      <c r="AJ152" s="74"/>
      <c r="AK152" s="60">
        <v>0.30299999999999999</v>
      </c>
      <c r="AL152" s="73">
        <v>0.30299999999999999</v>
      </c>
      <c r="AM152" s="59"/>
      <c r="AN152" s="59"/>
      <c r="AO152" s="60">
        <v>0.30299999999999999</v>
      </c>
      <c r="AP152" s="59"/>
      <c r="AQ152" s="60">
        <v>0</v>
      </c>
      <c r="AR152" s="60">
        <v>12.755000000000001</v>
      </c>
      <c r="AS152" s="60">
        <v>0</v>
      </c>
      <c r="AT152" s="60">
        <v>0</v>
      </c>
      <c r="AU152" s="62"/>
      <c r="AV152" s="62"/>
      <c r="AW152" s="62"/>
      <c r="AX152" s="62"/>
      <c r="AY152" s="62"/>
      <c r="AZ152" s="62"/>
      <c r="BA152" s="62"/>
      <c r="BB152" s="62"/>
      <c r="BC152" s="62"/>
      <c r="BD152" s="62"/>
      <c r="BE152" s="62"/>
      <c r="BF152" s="62"/>
      <c r="BG152" s="62"/>
      <c r="BH152" s="62"/>
      <c r="BI152" s="62"/>
      <c r="BJ152" s="62"/>
      <c r="BK152" s="62"/>
      <c r="BL152" s="62"/>
      <c r="BM152" s="62"/>
      <c r="BN152" s="37"/>
    </row>
    <row r="153" spans="1:66" ht="15" x14ac:dyDescent="0.25">
      <c r="A153" s="71" t="s">
        <v>71</v>
      </c>
      <c r="B153" s="71" t="s">
        <v>258</v>
      </c>
      <c r="C153" s="72">
        <v>0</v>
      </c>
      <c r="D153" s="72">
        <v>12.6345300524405</v>
      </c>
      <c r="E153" s="72">
        <v>0</v>
      </c>
      <c r="F153" s="72">
        <v>60.568132311415894</v>
      </c>
      <c r="G153" s="72">
        <v>0</v>
      </c>
      <c r="H153" s="72">
        <v>0</v>
      </c>
      <c r="I153" s="72">
        <v>0</v>
      </c>
      <c r="J153" s="72">
        <v>288.53816906101173</v>
      </c>
      <c r="K153" s="72">
        <v>0</v>
      </c>
      <c r="L153" s="72">
        <v>0</v>
      </c>
      <c r="M153" s="72">
        <v>0</v>
      </c>
      <c r="N153" s="72">
        <v>0</v>
      </c>
      <c r="O153" s="72">
        <v>0</v>
      </c>
      <c r="P153" s="72">
        <v>0</v>
      </c>
      <c r="Q153" s="72">
        <v>0</v>
      </c>
      <c r="R153" s="72">
        <v>162.47323062789303</v>
      </c>
      <c r="S153" s="72">
        <v>0</v>
      </c>
      <c r="T153" s="72">
        <v>1.6</v>
      </c>
      <c r="U153" s="72">
        <v>19.2</v>
      </c>
      <c r="V153" s="72">
        <v>0</v>
      </c>
      <c r="W153" s="72">
        <v>0</v>
      </c>
      <c r="X153" s="72">
        <v>0</v>
      </c>
      <c r="Y153" s="72">
        <v>6.0294053213667373</v>
      </c>
      <c r="Z153" s="72">
        <v>0</v>
      </c>
      <c r="AA153" s="72">
        <v>28.7</v>
      </c>
      <c r="AB153" s="72">
        <v>81.599999999999994</v>
      </c>
      <c r="AC153" s="72">
        <v>0</v>
      </c>
      <c r="AD153" s="72">
        <v>0</v>
      </c>
      <c r="AE153" s="72">
        <v>0</v>
      </c>
      <c r="AF153" s="72">
        <v>0</v>
      </c>
      <c r="AG153" s="72">
        <v>26.8</v>
      </c>
      <c r="AH153" s="72">
        <v>659.44346737412798</v>
      </c>
      <c r="AI153" s="72">
        <v>660.7</v>
      </c>
      <c r="AJ153" s="74"/>
      <c r="AK153" s="60">
        <v>26.8</v>
      </c>
      <c r="AL153" s="73">
        <v>26.8</v>
      </c>
      <c r="AM153" s="59"/>
      <c r="AN153" s="59"/>
      <c r="AO153" s="60">
        <v>55.5</v>
      </c>
      <c r="AP153" s="59"/>
      <c r="AQ153" s="60">
        <v>60.568132311415894</v>
      </c>
      <c r="AR153" s="60">
        <v>6.0294053213667373</v>
      </c>
      <c r="AS153" s="60">
        <v>181.67323062789302</v>
      </c>
      <c r="AT153" s="60">
        <v>52.9</v>
      </c>
      <c r="AU153" s="62"/>
      <c r="AV153" s="62"/>
      <c r="AW153" s="62"/>
      <c r="AX153" s="62"/>
      <c r="AY153" s="62"/>
      <c r="AZ153" s="62"/>
      <c r="BA153" s="62"/>
      <c r="BB153" s="62"/>
      <c r="BC153" s="62"/>
      <c r="BD153" s="62"/>
      <c r="BE153" s="62"/>
      <c r="BF153" s="62"/>
      <c r="BG153" s="62"/>
      <c r="BH153" s="62"/>
      <c r="BI153" s="62"/>
      <c r="BJ153" s="62"/>
      <c r="BK153" s="62"/>
      <c r="BL153" s="62"/>
      <c r="BM153" s="62"/>
      <c r="BN153" s="37"/>
    </row>
    <row r="154" spans="1:66" ht="15" x14ac:dyDescent="0.25">
      <c r="A154" s="71" t="s">
        <v>89</v>
      </c>
      <c r="B154" s="71" t="s">
        <v>259</v>
      </c>
      <c r="C154" s="72">
        <v>0</v>
      </c>
      <c r="D154" s="72">
        <v>0.19</v>
      </c>
      <c r="E154" s="72">
        <v>0</v>
      </c>
      <c r="F154" s="72">
        <v>0</v>
      </c>
      <c r="G154" s="72">
        <v>0</v>
      </c>
      <c r="H154" s="72">
        <v>0</v>
      </c>
      <c r="I154" s="72">
        <v>0</v>
      </c>
      <c r="J154" s="72">
        <v>0</v>
      </c>
      <c r="K154" s="72">
        <v>0</v>
      </c>
      <c r="L154" s="72">
        <v>0</v>
      </c>
      <c r="M154" s="72">
        <v>0</v>
      </c>
      <c r="N154" s="72">
        <v>0</v>
      </c>
      <c r="O154" s="72">
        <v>0</v>
      </c>
      <c r="P154" s="72">
        <v>0</v>
      </c>
      <c r="Q154" s="72">
        <v>0</v>
      </c>
      <c r="R154" s="72">
        <v>0</v>
      </c>
      <c r="S154" s="72">
        <v>0</v>
      </c>
      <c r="T154" s="72">
        <v>0</v>
      </c>
      <c r="U154" s="72">
        <v>6.68</v>
      </c>
      <c r="V154" s="72">
        <v>0</v>
      </c>
      <c r="W154" s="72">
        <v>0</v>
      </c>
      <c r="X154" s="72">
        <v>0</v>
      </c>
      <c r="Y154" s="72">
        <v>0</v>
      </c>
      <c r="Z154" s="72">
        <v>0</v>
      </c>
      <c r="AA154" s="72">
        <v>0</v>
      </c>
      <c r="AB154" s="72">
        <v>0</v>
      </c>
      <c r="AC154" s="72">
        <v>0.44400000000000001</v>
      </c>
      <c r="AD154" s="72">
        <v>0</v>
      </c>
      <c r="AE154" s="72">
        <v>0</v>
      </c>
      <c r="AF154" s="72">
        <v>0</v>
      </c>
      <c r="AG154" s="72">
        <v>0.10199999999999999</v>
      </c>
      <c r="AH154" s="72">
        <v>7.4160000000000004</v>
      </c>
      <c r="AI154" s="72">
        <v>5.4349999999999996</v>
      </c>
      <c r="AJ154" s="74"/>
      <c r="AK154" s="60">
        <v>0.10199999999999999</v>
      </c>
      <c r="AL154" s="73">
        <v>0.10199999999999999</v>
      </c>
      <c r="AM154" s="59"/>
      <c r="AN154" s="59"/>
      <c r="AO154" s="60">
        <v>0.54600000000000004</v>
      </c>
      <c r="AP154" s="59"/>
      <c r="AQ154" s="60">
        <v>0</v>
      </c>
      <c r="AR154" s="60">
        <v>0</v>
      </c>
      <c r="AS154" s="60">
        <v>6.68</v>
      </c>
      <c r="AT154" s="60">
        <v>0</v>
      </c>
      <c r="AU154" s="62"/>
      <c r="AV154" s="62"/>
      <c r="AW154" s="62"/>
      <c r="AX154" s="62"/>
      <c r="AY154" s="62"/>
      <c r="AZ154" s="62"/>
      <c r="BA154" s="62"/>
      <c r="BB154" s="62"/>
      <c r="BC154" s="62"/>
      <c r="BD154" s="62"/>
      <c r="BE154" s="62"/>
      <c r="BF154" s="62"/>
      <c r="BG154" s="62"/>
      <c r="BH154" s="62"/>
      <c r="BI154" s="62"/>
      <c r="BJ154" s="62"/>
      <c r="BK154" s="62"/>
      <c r="BL154" s="62"/>
      <c r="BM154" s="62"/>
      <c r="BN154" s="37"/>
    </row>
    <row r="155" spans="1:66" ht="15" x14ac:dyDescent="0.25">
      <c r="A155" s="71" t="s">
        <v>197</v>
      </c>
      <c r="B155" s="71" t="s">
        <v>260</v>
      </c>
      <c r="C155" s="72">
        <v>0</v>
      </c>
      <c r="D155" s="72">
        <v>0</v>
      </c>
      <c r="E155" s="72">
        <v>3.456</v>
      </c>
      <c r="F155" s="72">
        <v>0</v>
      </c>
      <c r="G155" s="72">
        <v>0</v>
      </c>
      <c r="H155" s="72">
        <v>0</v>
      </c>
      <c r="I155" s="72">
        <v>0</v>
      </c>
      <c r="J155" s="72">
        <v>0</v>
      </c>
      <c r="K155" s="72">
        <v>0</v>
      </c>
      <c r="L155" s="72">
        <v>4.42</v>
      </c>
      <c r="M155" s="72">
        <v>103.893</v>
      </c>
      <c r="N155" s="72">
        <v>0</v>
      </c>
      <c r="O155" s="72">
        <v>0</v>
      </c>
      <c r="P155" s="72">
        <v>0</v>
      </c>
      <c r="Q155" s="72">
        <v>0</v>
      </c>
      <c r="R155" s="72">
        <v>0</v>
      </c>
      <c r="S155" s="72">
        <v>0</v>
      </c>
      <c r="T155" s="72">
        <v>0</v>
      </c>
      <c r="U155" s="72">
        <v>0</v>
      </c>
      <c r="V155" s="72">
        <v>0</v>
      </c>
      <c r="W155" s="72">
        <v>0</v>
      </c>
      <c r="X155" s="72">
        <v>0</v>
      </c>
      <c r="Y155" s="72">
        <v>0</v>
      </c>
      <c r="Z155" s="72">
        <v>0.47299999999999998</v>
      </c>
      <c r="AA155" s="72">
        <v>0</v>
      </c>
      <c r="AB155" s="72">
        <v>0</v>
      </c>
      <c r="AC155" s="72">
        <v>1.6439999999999999</v>
      </c>
      <c r="AD155" s="72">
        <v>0</v>
      </c>
      <c r="AE155" s="72">
        <v>0</v>
      </c>
      <c r="AF155" s="72">
        <v>0</v>
      </c>
      <c r="AG155" s="72">
        <v>2.423</v>
      </c>
      <c r="AH155" s="72">
        <v>116.30900000000001</v>
      </c>
      <c r="AI155" s="72">
        <v>92.6</v>
      </c>
      <c r="AJ155" s="74"/>
      <c r="AK155" s="60">
        <v>2.423</v>
      </c>
      <c r="AL155" s="73">
        <v>2.423</v>
      </c>
      <c r="AM155" s="59"/>
      <c r="AN155" s="59"/>
      <c r="AO155" s="60">
        <v>4.0670000000000002</v>
      </c>
      <c r="AP155" s="59"/>
      <c r="AQ155" s="60">
        <v>3.456</v>
      </c>
      <c r="AR155" s="60">
        <v>103.893</v>
      </c>
      <c r="AS155" s="60">
        <v>0</v>
      </c>
      <c r="AT155" s="60">
        <v>0</v>
      </c>
      <c r="AU155" s="62"/>
      <c r="AV155" s="62"/>
      <c r="AW155" s="62"/>
      <c r="AX155" s="62"/>
      <c r="AY155" s="62"/>
      <c r="AZ155" s="62"/>
      <c r="BA155" s="62"/>
      <c r="BB155" s="62"/>
      <c r="BC155" s="62"/>
      <c r="BD155" s="62"/>
      <c r="BE155" s="62"/>
      <c r="BF155" s="62"/>
      <c r="BG155" s="62"/>
      <c r="BH155" s="62"/>
      <c r="BI155" s="62"/>
      <c r="BJ155" s="62"/>
      <c r="BK155" s="62"/>
      <c r="BL155" s="62"/>
      <c r="BM155" s="62"/>
      <c r="BN155" s="37"/>
    </row>
    <row r="156" spans="1:66" ht="15" x14ac:dyDescent="0.25">
      <c r="A156" s="71" t="s">
        <v>261</v>
      </c>
      <c r="B156" s="71" t="s">
        <v>262</v>
      </c>
      <c r="C156" s="72">
        <v>0</v>
      </c>
      <c r="D156" s="72">
        <v>5.3</v>
      </c>
      <c r="E156" s="72">
        <v>0</v>
      </c>
      <c r="F156" s="72">
        <v>14.2</v>
      </c>
      <c r="G156" s="72">
        <v>0</v>
      </c>
      <c r="H156" s="72">
        <v>0</v>
      </c>
      <c r="I156" s="72">
        <v>0</v>
      </c>
      <c r="J156" s="72">
        <v>0</v>
      </c>
      <c r="K156" s="72">
        <v>0</v>
      </c>
      <c r="L156" s="72">
        <v>0</v>
      </c>
      <c r="M156" s="72">
        <v>17.973620689655171</v>
      </c>
      <c r="N156" s="72">
        <v>75.296896551724132</v>
      </c>
      <c r="O156" s="72">
        <v>4.0681034482758616</v>
      </c>
      <c r="P156" s="72">
        <v>9.6</v>
      </c>
      <c r="Q156" s="72">
        <v>0</v>
      </c>
      <c r="R156" s="72">
        <v>176.4</v>
      </c>
      <c r="S156" s="72">
        <v>0</v>
      </c>
      <c r="T156" s="72">
        <v>52.7</v>
      </c>
      <c r="U156" s="72">
        <v>1</v>
      </c>
      <c r="V156" s="72">
        <v>0</v>
      </c>
      <c r="W156" s="72">
        <v>0</v>
      </c>
      <c r="X156" s="72">
        <v>0</v>
      </c>
      <c r="Y156" s="72">
        <v>0</v>
      </c>
      <c r="Z156" s="72">
        <v>5.2241033434650452</v>
      </c>
      <c r="AA156" s="72">
        <v>18.13</v>
      </c>
      <c r="AB156" s="72">
        <v>54.9</v>
      </c>
      <c r="AC156" s="72">
        <v>0</v>
      </c>
      <c r="AD156" s="72">
        <v>0</v>
      </c>
      <c r="AE156" s="72">
        <v>0</v>
      </c>
      <c r="AF156" s="72">
        <v>0</v>
      </c>
      <c r="AG156" s="72">
        <v>7.22</v>
      </c>
      <c r="AH156" s="72">
        <v>423.88272403312021</v>
      </c>
      <c r="AI156" s="72">
        <v>360.68900000000002</v>
      </c>
      <c r="AJ156" s="74"/>
      <c r="AK156" s="60">
        <v>7.22</v>
      </c>
      <c r="AL156" s="73">
        <v>7.22</v>
      </c>
      <c r="AM156" s="59"/>
      <c r="AN156" s="59"/>
      <c r="AO156" s="60">
        <v>25.35</v>
      </c>
      <c r="AP156" s="59"/>
      <c r="AQ156" s="60">
        <v>14.2</v>
      </c>
      <c r="AR156" s="60">
        <v>106.93862068965517</v>
      </c>
      <c r="AS156" s="60">
        <v>177.4</v>
      </c>
      <c r="AT156" s="60">
        <v>36.770000000000003</v>
      </c>
      <c r="AU156" s="62"/>
      <c r="AV156" s="62"/>
      <c r="AW156" s="62"/>
      <c r="AX156" s="62"/>
      <c r="AY156" s="62"/>
      <c r="AZ156" s="62"/>
      <c r="BA156" s="62"/>
      <c r="BB156" s="62"/>
      <c r="BC156" s="62"/>
      <c r="BD156" s="62"/>
      <c r="BE156" s="62"/>
      <c r="BF156" s="62"/>
      <c r="BG156" s="62"/>
      <c r="BH156" s="62"/>
      <c r="BI156" s="62"/>
      <c r="BJ156" s="62"/>
      <c r="BK156" s="62"/>
      <c r="BL156" s="62"/>
      <c r="BM156" s="62"/>
      <c r="BN156" s="37"/>
    </row>
    <row r="157" spans="1:66" ht="15" x14ac:dyDescent="0.25">
      <c r="A157" s="71" t="s">
        <v>92</v>
      </c>
      <c r="B157" s="71" t="s">
        <v>263</v>
      </c>
      <c r="C157" s="72">
        <v>0</v>
      </c>
      <c r="D157" s="72">
        <v>0</v>
      </c>
      <c r="E157" s="72">
        <v>0</v>
      </c>
      <c r="F157" s="72">
        <v>0</v>
      </c>
      <c r="G157" s="72">
        <v>0</v>
      </c>
      <c r="H157" s="72">
        <v>0</v>
      </c>
      <c r="I157" s="72">
        <v>0</v>
      </c>
      <c r="J157" s="72">
        <v>0</v>
      </c>
      <c r="K157" s="72">
        <v>0</v>
      </c>
      <c r="L157" s="72">
        <v>0</v>
      </c>
      <c r="M157" s="72">
        <v>0</v>
      </c>
      <c r="N157" s="72">
        <v>0</v>
      </c>
      <c r="O157" s="72">
        <v>0</v>
      </c>
      <c r="P157" s="72">
        <v>0</v>
      </c>
      <c r="Q157" s="72">
        <v>0</v>
      </c>
      <c r="R157" s="72">
        <v>0</v>
      </c>
      <c r="S157" s="72">
        <v>0</v>
      </c>
      <c r="T157" s="72">
        <v>0</v>
      </c>
      <c r="U157" s="72">
        <v>0</v>
      </c>
      <c r="V157" s="72">
        <v>0</v>
      </c>
      <c r="W157" s="72">
        <v>0</v>
      </c>
      <c r="X157" s="72">
        <v>0</v>
      </c>
      <c r="Y157" s="72">
        <v>0</v>
      </c>
      <c r="Z157" s="72">
        <v>0</v>
      </c>
      <c r="AA157" s="72">
        <v>0</v>
      </c>
      <c r="AB157" s="72">
        <v>0</v>
      </c>
      <c r="AC157" s="72">
        <v>0</v>
      </c>
      <c r="AD157" s="72">
        <v>0</v>
      </c>
      <c r="AE157" s="72">
        <v>0</v>
      </c>
      <c r="AF157" s="72">
        <v>0</v>
      </c>
      <c r="AG157" s="72">
        <v>0.03</v>
      </c>
      <c r="AH157" s="72">
        <v>0.03</v>
      </c>
      <c r="AI157" s="72">
        <v>0</v>
      </c>
      <c r="AJ157" s="74"/>
      <c r="AK157" s="60">
        <v>0.03</v>
      </c>
      <c r="AL157" s="73">
        <v>0.03</v>
      </c>
      <c r="AM157" s="59"/>
      <c r="AN157" s="59"/>
      <c r="AO157" s="60">
        <v>0.03</v>
      </c>
      <c r="AP157" s="59"/>
      <c r="AQ157" s="60">
        <v>0</v>
      </c>
      <c r="AR157" s="60">
        <v>0</v>
      </c>
      <c r="AS157" s="60">
        <v>0</v>
      </c>
      <c r="AT157" s="60">
        <v>0</v>
      </c>
      <c r="AU157" s="62"/>
      <c r="AV157" s="62"/>
      <c r="AW157" s="62"/>
      <c r="AX157" s="62"/>
      <c r="AY157" s="62"/>
      <c r="AZ157" s="62"/>
      <c r="BA157" s="62"/>
      <c r="BB157" s="62"/>
      <c r="BC157" s="62"/>
      <c r="BD157" s="62"/>
      <c r="BE157" s="62"/>
      <c r="BF157" s="62"/>
      <c r="BG157" s="62"/>
      <c r="BH157" s="62"/>
      <c r="BI157" s="62"/>
      <c r="BJ157" s="62"/>
      <c r="BK157" s="62"/>
      <c r="BL157" s="62"/>
      <c r="BM157" s="62"/>
      <c r="BN157" s="37"/>
    </row>
    <row r="158" spans="1:66" ht="15" x14ac:dyDescent="0.25">
      <c r="A158" s="71" t="s">
        <v>143</v>
      </c>
      <c r="B158" s="71" t="s">
        <v>264</v>
      </c>
      <c r="C158" s="72">
        <v>0</v>
      </c>
      <c r="D158" s="72">
        <v>0</v>
      </c>
      <c r="E158" s="72">
        <v>0</v>
      </c>
      <c r="F158" s="72">
        <v>0</v>
      </c>
      <c r="G158" s="72">
        <v>0</v>
      </c>
      <c r="H158" s="72">
        <v>0</v>
      </c>
      <c r="I158" s="72">
        <v>0</v>
      </c>
      <c r="J158" s="72">
        <v>0</v>
      </c>
      <c r="K158" s="72">
        <v>0</v>
      </c>
      <c r="L158" s="72">
        <v>0</v>
      </c>
      <c r="M158" s="72">
        <v>0</v>
      </c>
      <c r="N158" s="72">
        <v>0</v>
      </c>
      <c r="O158" s="72">
        <v>0</v>
      </c>
      <c r="P158" s="72">
        <v>0</v>
      </c>
      <c r="Q158" s="72">
        <v>0</v>
      </c>
      <c r="R158" s="72">
        <v>0</v>
      </c>
      <c r="S158" s="72">
        <v>0</v>
      </c>
      <c r="T158" s="72">
        <v>0</v>
      </c>
      <c r="U158" s="72">
        <v>0</v>
      </c>
      <c r="V158" s="72">
        <v>0</v>
      </c>
      <c r="W158" s="72">
        <v>0</v>
      </c>
      <c r="X158" s="72">
        <v>0</v>
      </c>
      <c r="Y158" s="72">
        <v>0</v>
      </c>
      <c r="Z158" s="72">
        <v>0</v>
      </c>
      <c r="AA158" s="72">
        <v>0</v>
      </c>
      <c r="AB158" s="72">
        <v>0</v>
      </c>
      <c r="AC158" s="72">
        <v>0</v>
      </c>
      <c r="AD158" s="72">
        <v>0</v>
      </c>
      <c r="AE158" s="72">
        <v>0</v>
      </c>
      <c r="AF158" s="72">
        <v>0</v>
      </c>
      <c r="AG158" s="72" t="s">
        <v>633</v>
      </c>
      <c r="AH158" s="72">
        <v>0.255</v>
      </c>
      <c r="AI158" s="72">
        <v>17</v>
      </c>
      <c r="AJ158" s="74"/>
      <c r="AK158" s="60">
        <v>0</v>
      </c>
      <c r="AL158" s="73">
        <v>0.255</v>
      </c>
      <c r="AM158" s="59"/>
      <c r="AN158" s="59"/>
      <c r="AO158" s="60">
        <v>0.255</v>
      </c>
      <c r="AP158" s="59"/>
      <c r="AQ158" s="60">
        <v>0</v>
      </c>
      <c r="AR158" s="60">
        <v>0</v>
      </c>
      <c r="AS158" s="60">
        <v>0</v>
      </c>
      <c r="AT158" s="60">
        <v>0</v>
      </c>
      <c r="AU158" s="62"/>
      <c r="AV158" s="62"/>
      <c r="AW158" s="62"/>
      <c r="AX158" s="62"/>
      <c r="AY158" s="62"/>
      <c r="AZ158" s="62"/>
      <c r="BA158" s="62"/>
      <c r="BB158" s="62"/>
      <c r="BC158" s="62"/>
      <c r="BD158" s="62"/>
      <c r="BE158" s="62"/>
      <c r="BF158" s="62"/>
      <c r="BG158" s="62"/>
      <c r="BH158" s="62"/>
      <c r="BI158" s="62"/>
      <c r="BJ158" s="62"/>
      <c r="BK158" s="62"/>
      <c r="BL158" s="62"/>
      <c r="BM158" s="62"/>
      <c r="BN158" s="37"/>
    </row>
    <row r="159" spans="1:66" ht="15" x14ac:dyDescent="0.25">
      <c r="A159" s="71" t="s">
        <v>265</v>
      </c>
      <c r="B159" s="71" t="s">
        <v>266</v>
      </c>
      <c r="C159" s="72">
        <v>0</v>
      </c>
      <c r="D159" s="72">
        <v>5.0620000000000003</v>
      </c>
      <c r="E159" s="72">
        <v>0</v>
      </c>
      <c r="F159" s="72">
        <v>0</v>
      </c>
      <c r="G159" s="72">
        <v>0</v>
      </c>
      <c r="H159" s="72">
        <v>0.95</v>
      </c>
      <c r="I159" s="72">
        <v>0</v>
      </c>
      <c r="J159" s="72">
        <v>0</v>
      </c>
      <c r="K159" s="72">
        <v>0</v>
      </c>
      <c r="L159" s="72">
        <v>0</v>
      </c>
      <c r="M159" s="72">
        <v>171.32499999999999</v>
      </c>
      <c r="N159" s="72">
        <v>0</v>
      </c>
      <c r="O159" s="72">
        <v>0</v>
      </c>
      <c r="P159" s="72">
        <v>0</v>
      </c>
      <c r="Q159" s="72">
        <v>0</v>
      </c>
      <c r="R159" s="72">
        <v>0</v>
      </c>
      <c r="S159" s="72">
        <v>0</v>
      </c>
      <c r="T159" s="72">
        <v>0</v>
      </c>
      <c r="U159" s="72">
        <v>0.3</v>
      </c>
      <c r="V159" s="72">
        <v>1.288</v>
      </c>
      <c r="W159" s="72">
        <v>0</v>
      </c>
      <c r="X159" s="72">
        <v>0</v>
      </c>
      <c r="Y159" s="72">
        <v>0</v>
      </c>
      <c r="Z159" s="72">
        <v>0</v>
      </c>
      <c r="AA159" s="72">
        <v>0</v>
      </c>
      <c r="AB159" s="72">
        <v>0</v>
      </c>
      <c r="AC159" s="72">
        <v>0</v>
      </c>
      <c r="AD159" s="72">
        <v>175</v>
      </c>
      <c r="AE159" s="72">
        <v>0</v>
      </c>
      <c r="AF159" s="72">
        <v>0</v>
      </c>
      <c r="AG159" s="72">
        <v>1.1719999999999999</v>
      </c>
      <c r="AH159" s="72">
        <v>355.09700000000004</v>
      </c>
      <c r="AI159" s="72">
        <v>154.69499999999999</v>
      </c>
      <c r="AJ159" s="74"/>
      <c r="AK159" s="60">
        <v>1.1719999999999999</v>
      </c>
      <c r="AL159" s="73">
        <v>1.1719999999999999</v>
      </c>
      <c r="AM159" s="59"/>
      <c r="AN159" s="59"/>
      <c r="AO159" s="60">
        <v>1.1719999999999999</v>
      </c>
      <c r="AP159" s="59"/>
      <c r="AQ159" s="60">
        <v>0</v>
      </c>
      <c r="AR159" s="60">
        <v>171.32499999999999</v>
      </c>
      <c r="AS159" s="60">
        <v>1.5880000000000001</v>
      </c>
      <c r="AT159" s="60">
        <v>0</v>
      </c>
      <c r="AU159" s="62"/>
      <c r="AV159" s="62"/>
      <c r="AW159" s="62"/>
      <c r="AX159" s="62"/>
      <c r="AY159" s="62"/>
      <c r="AZ159" s="62"/>
      <c r="BA159" s="62"/>
      <c r="BB159" s="62"/>
      <c r="BC159" s="62"/>
      <c r="BD159" s="62"/>
      <c r="BE159" s="62"/>
      <c r="BF159" s="62"/>
      <c r="BG159" s="62"/>
      <c r="BH159" s="62"/>
      <c r="BI159" s="62"/>
      <c r="BJ159" s="62"/>
      <c r="BK159" s="62"/>
      <c r="BL159" s="62"/>
      <c r="BM159" s="62"/>
      <c r="BN159" s="37"/>
    </row>
    <row r="160" spans="1:66" ht="15" x14ac:dyDescent="0.25">
      <c r="A160" s="71" t="s">
        <v>267</v>
      </c>
      <c r="B160" s="71" t="s">
        <v>268</v>
      </c>
      <c r="C160" s="72">
        <v>0</v>
      </c>
      <c r="D160" s="72">
        <v>0</v>
      </c>
      <c r="E160" s="72">
        <v>0</v>
      </c>
      <c r="F160" s="72">
        <v>35.407153198562924</v>
      </c>
      <c r="G160" s="72">
        <v>0</v>
      </c>
      <c r="H160" s="72">
        <v>0</v>
      </c>
      <c r="I160" s="72">
        <v>0</v>
      </c>
      <c r="J160" s="72">
        <v>80.641848523748394</v>
      </c>
      <c r="K160" s="72">
        <v>0</v>
      </c>
      <c r="L160" s="72">
        <v>144.9516973943806</v>
      </c>
      <c r="M160" s="72">
        <v>0</v>
      </c>
      <c r="N160" s="72">
        <v>0</v>
      </c>
      <c r="O160" s="72">
        <v>0</v>
      </c>
      <c r="P160" s="72">
        <v>0</v>
      </c>
      <c r="Q160" s="72">
        <v>0</v>
      </c>
      <c r="R160" s="72">
        <v>0</v>
      </c>
      <c r="S160" s="72">
        <v>0</v>
      </c>
      <c r="T160" s="72">
        <v>0</v>
      </c>
      <c r="U160" s="72">
        <v>0</v>
      </c>
      <c r="V160" s="72">
        <v>0</v>
      </c>
      <c r="W160" s="72">
        <v>0</v>
      </c>
      <c r="X160" s="72">
        <v>45.388912046686123</v>
      </c>
      <c r="Y160" s="72">
        <v>0</v>
      </c>
      <c r="Z160" s="72">
        <v>55.115107485261717</v>
      </c>
      <c r="AA160" s="72">
        <v>0</v>
      </c>
      <c r="AB160" s="72">
        <v>0</v>
      </c>
      <c r="AC160" s="72">
        <v>0</v>
      </c>
      <c r="AD160" s="72">
        <v>0</v>
      </c>
      <c r="AE160" s="72">
        <v>0</v>
      </c>
      <c r="AF160" s="72">
        <v>0</v>
      </c>
      <c r="AG160" s="72">
        <v>18.3</v>
      </c>
      <c r="AH160" s="72">
        <v>379.80471864863978</v>
      </c>
      <c r="AI160" s="72">
        <v>349</v>
      </c>
      <c r="AJ160" s="74"/>
      <c r="AK160" s="60">
        <v>18.3</v>
      </c>
      <c r="AL160" s="73">
        <v>18.3</v>
      </c>
      <c r="AM160" s="59"/>
      <c r="AN160" s="59"/>
      <c r="AO160" s="60">
        <v>18.3</v>
      </c>
      <c r="AP160" s="59"/>
      <c r="AQ160" s="60">
        <v>35.407153198562924</v>
      </c>
      <c r="AR160" s="60">
        <v>0</v>
      </c>
      <c r="AS160" s="60">
        <v>45.388912046686123</v>
      </c>
      <c r="AT160" s="60">
        <v>0</v>
      </c>
      <c r="AU160" s="62"/>
      <c r="AV160" s="62"/>
      <c r="AW160" s="62"/>
      <c r="AX160" s="62"/>
      <c r="AY160" s="62"/>
      <c r="AZ160" s="62"/>
      <c r="BA160" s="62"/>
      <c r="BB160" s="62"/>
      <c r="BC160" s="62"/>
      <c r="BD160" s="62"/>
      <c r="BE160" s="62"/>
      <c r="BF160" s="62"/>
      <c r="BG160" s="62"/>
      <c r="BH160" s="62"/>
      <c r="BI160" s="62"/>
      <c r="BJ160" s="62"/>
      <c r="BK160" s="62"/>
      <c r="BL160" s="62"/>
      <c r="BM160" s="62"/>
      <c r="BN160" s="37"/>
    </row>
    <row r="161" spans="1:66" ht="15" x14ac:dyDescent="0.25">
      <c r="A161" s="71" t="s">
        <v>269</v>
      </c>
      <c r="B161" s="71" t="s">
        <v>270</v>
      </c>
      <c r="C161" s="72">
        <v>0</v>
      </c>
      <c r="D161" s="72">
        <v>21.99</v>
      </c>
      <c r="E161" s="72">
        <v>0</v>
      </c>
      <c r="F161" s="72">
        <v>0</v>
      </c>
      <c r="G161" s="72">
        <v>0</v>
      </c>
      <c r="H161" s="72">
        <v>0</v>
      </c>
      <c r="I161" s="72">
        <v>0</v>
      </c>
      <c r="J161" s="72">
        <v>0</v>
      </c>
      <c r="K161" s="72">
        <v>3.41</v>
      </c>
      <c r="L161" s="72">
        <v>1.43</v>
      </c>
      <c r="M161" s="72">
        <v>0</v>
      </c>
      <c r="N161" s="72">
        <v>168.23</v>
      </c>
      <c r="O161" s="72">
        <v>0</v>
      </c>
      <c r="P161" s="72">
        <v>0</v>
      </c>
      <c r="Q161" s="72">
        <v>0</v>
      </c>
      <c r="R161" s="72">
        <v>0</v>
      </c>
      <c r="S161" s="72">
        <v>0</v>
      </c>
      <c r="T161" s="72">
        <v>35.57</v>
      </c>
      <c r="U161" s="72">
        <v>13.06</v>
      </c>
      <c r="V161" s="72">
        <v>0</v>
      </c>
      <c r="W161" s="72">
        <v>0</v>
      </c>
      <c r="X161" s="72">
        <v>0</v>
      </c>
      <c r="Y161" s="72">
        <v>0</v>
      </c>
      <c r="Z161" s="72">
        <v>0</v>
      </c>
      <c r="AA161" s="72">
        <v>0</v>
      </c>
      <c r="AB161" s="72">
        <v>0</v>
      </c>
      <c r="AC161" s="72">
        <v>5.71</v>
      </c>
      <c r="AD161" s="72">
        <v>0</v>
      </c>
      <c r="AE161" s="72">
        <v>0</v>
      </c>
      <c r="AF161" s="72">
        <v>0</v>
      </c>
      <c r="AG161" s="72">
        <v>4.907</v>
      </c>
      <c r="AH161" s="72">
        <v>254.30700000000002</v>
      </c>
      <c r="AI161" s="72">
        <v>216.57</v>
      </c>
      <c r="AJ161" s="74"/>
      <c r="AK161" s="60">
        <v>4.907</v>
      </c>
      <c r="AL161" s="73">
        <v>4.907</v>
      </c>
      <c r="AM161" s="59"/>
      <c r="AN161" s="59"/>
      <c r="AO161" s="60">
        <v>10.617000000000001</v>
      </c>
      <c r="AP161" s="59"/>
      <c r="AQ161" s="60">
        <v>0</v>
      </c>
      <c r="AR161" s="60">
        <v>168.23</v>
      </c>
      <c r="AS161" s="60">
        <v>13.06</v>
      </c>
      <c r="AT161" s="60">
        <v>0</v>
      </c>
      <c r="AU161" s="62"/>
      <c r="AV161" s="62"/>
      <c r="AW161" s="62"/>
      <c r="AX161" s="62"/>
      <c r="AY161" s="62"/>
      <c r="AZ161" s="62"/>
      <c r="BA161" s="62"/>
      <c r="BB161" s="62"/>
      <c r="BC161" s="62"/>
      <c r="BD161" s="62"/>
      <c r="BE161" s="62"/>
      <c r="BF161" s="62"/>
      <c r="BG161" s="62"/>
      <c r="BH161" s="62"/>
      <c r="BI161" s="62"/>
      <c r="BJ161" s="62"/>
      <c r="BK161" s="62"/>
      <c r="BL161" s="62"/>
      <c r="BM161" s="62"/>
      <c r="BN161" s="37"/>
    </row>
    <row r="162" spans="1:66" ht="15" x14ac:dyDescent="0.25">
      <c r="A162" s="71" t="s">
        <v>271</v>
      </c>
      <c r="B162" s="71" t="s">
        <v>272</v>
      </c>
      <c r="C162" s="72">
        <v>0</v>
      </c>
      <c r="D162" s="72">
        <v>8.6999139904168459</v>
      </c>
      <c r="E162" s="72">
        <v>0</v>
      </c>
      <c r="F162" s="72">
        <v>33.934791901448705</v>
      </c>
      <c r="G162" s="72">
        <v>0</v>
      </c>
      <c r="H162" s="72">
        <v>0</v>
      </c>
      <c r="I162" s="72">
        <v>0</v>
      </c>
      <c r="J162" s="72">
        <v>147.947</v>
      </c>
      <c r="K162" s="72">
        <v>2.2080000000000002</v>
      </c>
      <c r="L162" s="72">
        <v>0</v>
      </c>
      <c r="M162" s="72">
        <v>0</v>
      </c>
      <c r="N162" s="72">
        <v>0</v>
      </c>
      <c r="O162" s="72">
        <v>0</v>
      </c>
      <c r="P162" s="72">
        <v>0</v>
      </c>
      <c r="Q162" s="72">
        <v>0</v>
      </c>
      <c r="R162" s="72">
        <v>0</v>
      </c>
      <c r="S162" s="72">
        <v>0</v>
      </c>
      <c r="T162" s="72">
        <v>28.209</v>
      </c>
      <c r="U162" s="72">
        <v>0</v>
      </c>
      <c r="V162" s="72">
        <v>0</v>
      </c>
      <c r="W162" s="72">
        <v>0</v>
      </c>
      <c r="X162" s="72">
        <v>0</v>
      </c>
      <c r="Y162" s="72">
        <v>321.27043043598081</v>
      </c>
      <c r="Z162" s="72">
        <v>0</v>
      </c>
      <c r="AA162" s="72">
        <v>0</v>
      </c>
      <c r="AB162" s="72">
        <v>0</v>
      </c>
      <c r="AC162" s="72">
        <v>0</v>
      </c>
      <c r="AD162" s="72">
        <v>15.875999999999999</v>
      </c>
      <c r="AE162" s="72">
        <v>0</v>
      </c>
      <c r="AF162" s="72">
        <v>0</v>
      </c>
      <c r="AG162" s="72">
        <v>29.722000000000001</v>
      </c>
      <c r="AH162" s="72">
        <v>587.86713632784631</v>
      </c>
      <c r="AI162" s="72">
        <v>595.18399999999997</v>
      </c>
      <c r="AJ162" s="74"/>
      <c r="AK162" s="60">
        <v>29.722000000000001</v>
      </c>
      <c r="AL162" s="73">
        <v>29.722000000000001</v>
      </c>
      <c r="AM162" s="59"/>
      <c r="AN162" s="59"/>
      <c r="AO162" s="60">
        <v>29.722000000000001</v>
      </c>
      <c r="AP162" s="59"/>
      <c r="AQ162" s="60">
        <v>33.934791901448705</v>
      </c>
      <c r="AR162" s="60">
        <v>321.27043043598081</v>
      </c>
      <c r="AS162" s="60">
        <v>0</v>
      </c>
      <c r="AT162" s="60">
        <v>0</v>
      </c>
      <c r="AU162" s="62"/>
      <c r="AV162" s="62"/>
      <c r="AW162" s="62"/>
      <c r="AX162" s="62"/>
      <c r="AY162" s="62"/>
      <c r="AZ162" s="62"/>
      <c r="BA162" s="62"/>
      <c r="BB162" s="62"/>
      <c r="BC162" s="62"/>
      <c r="BD162" s="62"/>
      <c r="BE162" s="62"/>
      <c r="BF162" s="62"/>
      <c r="BG162" s="62"/>
      <c r="BH162" s="62"/>
      <c r="BI162" s="62"/>
      <c r="BJ162" s="62"/>
      <c r="BK162" s="62"/>
      <c r="BL162" s="62"/>
      <c r="BM162" s="62"/>
      <c r="BN162" s="37"/>
    </row>
    <row r="163" spans="1:66" ht="15" x14ac:dyDescent="0.25">
      <c r="A163" s="71" t="s">
        <v>273</v>
      </c>
      <c r="B163" s="71" t="s">
        <v>274</v>
      </c>
      <c r="C163" s="72">
        <v>0</v>
      </c>
      <c r="D163" s="72">
        <v>0</v>
      </c>
      <c r="E163" s="72">
        <v>2</v>
      </c>
      <c r="F163" s="72">
        <v>0</v>
      </c>
      <c r="G163" s="72">
        <v>0</v>
      </c>
      <c r="H163" s="72">
        <v>0</v>
      </c>
      <c r="I163" s="72">
        <v>0</v>
      </c>
      <c r="J163" s="72">
        <v>0</v>
      </c>
      <c r="K163" s="72">
        <v>0</v>
      </c>
      <c r="L163" s="72">
        <v>0</v>
      </c>
      <c r="M163" s="72">
        <v>0</v>
      </c>
      <c r="N163" s="72">
        <v>0</v>
      </c>
      <c r="O163" s="72">
        <v>0</v>
      </c>
      <c r="P163" s="72">
        <v>0</v>
      </c>
      <c r="Q163" s="72">
        <v>0</v>
      </c>
      <c r="R163" s="72">
        <v>0</v>
      </c>
      <c r="S163" s="72">
        <v>0</v>
      </c>
      <c r="T163" s="72">
        <v>0</v>
      </c>
      <c r="U163" s="72">
        <v>0</v>
      </c>
      <c r="V163" s="72">
        <v>0</v>
      </c>
      <c r="W163" s="72">
        <v>0</v>
      </c>
      <c r="X163" s="72">
        <v>0</v>
      </c>
      <c r="Y163" s="72">
        <v>0</v>
      </c>
      <c r="Z163" s="72">
        <v>0</v>
      </c>
      <c r="AA163" s="72">
        <v>0</v>
      </c>
      <c r="AB163" s="72">
        <v>0</v>
      </c>
      <c r="AC163" s="72">
        <v>0</v>
      </c>
      <c r="AD163" s="72">
        <v>0</v>
      </c>
      <c r="AE163" s="72">
        <v>0</v>
      </c>
      <c r="AF163" s="72">
        <v>0</v>
      </c>
      <c r="AG163" s="72" t="s">
        <v>633</v>
      </c>
      <c r="AH163" s="72">
        <v>2</v>
      </c>
      <c r="AI163" s="72" t="s">
        <v>633</v>
      </c>
      <c r="AJ163" s="74"/>
      <c r="AK163" s="60">
        <v>0</v>
      </c>
      <c r="AL163" s="126">
        <v>0</v>
      </c>
      <c r="AM163" s="59"/>
      <c r="AN163" s="59"/>
      <c r="AO163" s="60">
        <v>0</v>
      </c>
      <c r="AP163" s="59"/>
      <c r="AQ163" s="60">
        <v>2</v>
      </c>
      <c r="AR163" s="60">
        <v>0</v>
      </c>
      <c r="AS163" s="60">
        <v>0</v>
      </c>
      <c r="AT163" s="60">
        <v>0</v>
      </c>
      <c r="AU163" s="62"/>
      <c r="AV163" s="62"/>
      <c r="AW163" s="62"/>
      <c r="AX163" s="62"/>
      <c r="AY163" s="62"/>
      <c r="AZ163" s="62"/>
      <c r="BA163" s="62"/>
      <c r="BB163" s="62"/>
      <c r="BC163" s="62"/>
      <c r="BD163" s="62"/>
      <c r="BE163" s="62"/>
      <c r="BF163" s="62"/>
      <c r="BG163" s="62"/>
      <c r="BH163" s="62"/>
      <c r="BI163" s="62"/>
      <c r="BJ163" s="62"/>
      <c r="BK163" s="62"/>
      <c r="BL163" s="62"/>
      <c r="BM163" s="62"/>
      <c r="BN163" s="37"/>
    </row>
    <row r="164" spans="1:66" ht="15" x14ac:dyDescent="0.25">
      <c r="A164" s="71" t="s">
        <v>275</v>
      </c>
      <c r="B164" s="71" t="s">
        <v>276</v>
      </c>
      <c r="C164" s="72">
        <v>0</v>
      </c>
      <c r="D164" s="72">
        <v>0.29461427157109132</v>
      </c>
      <c r="E164" s="72">
        <v>0</v>
      </c>
      <c r="F164" s="72">
        <v>2</v>
      </c>
      <c r="G164" s="72">
        <v>0</v>
      </c>
      <c r="H164" s="72">
        <v>0</v>
      </c>
      <c r="I164" s="72">
        <v>0</v>
      </c>
      <c r="J164" s="72">
        <v>0</v>
      </c>
      <c r="K164" s="72">
        <v>0</v>
      </c>
      <c r="L164" s="72">
        <v>95.359357221465757</v>
      </c>
      <c r="M164" s="72">
        <v>0</v>
      </c>
      <c r="N164" s="72">
        <v>14.853231612915259</v>
      </c>
      <c r="O164" s="72">
        <v>0</v>
      </c>
      <c r="P164" s="72">
        <v>66.2</v>
      </c>
      <c r="Q164" s="72">
        <v>0</v>
      </c>
      <c r="R164" s="72">
        <v>0</v>
      </c>
      <c r="S164" s="72">
        <v>0</v>
      </c>
      <c r="T164" s="72">
        <v>0</v>
      </c>
      <c r="U164" s="72">
        <v>0</v>
      </c>
      <c r="V164" s="72">
        <v>26.4</v>
      </c>
      <c r="W164" s="72">
        <v>0</v>
      </c>
      <c r="X164" s="72">
        <v>0</v>
      </c>
      <c r="Y164" s="72">
        <v>0</v>
      </c>
      <c r="Z164" s="72">
        <v>0</v>
      </c>
      <c r="AA164" s="72">
        <v>0</v>
      </c>
      <c r="AB164" s="72">
        <v>0</v>
      </c>
      <c r="AC164" s="72">
        <v>0.3</v>
      </c>
      <c r="AD164" s="72">
        <v>0</v>
      </c>
      <c r="AE164" s="72">
        <v>0</v>
      </c>
      <c r="AF164" s="72">
        <v>0</v>
      </c>
      <c r="AG164" s="72">
        <v>9.9</v>
      </c>
      <c r="AH164" s="72">
        <v>215.30720310595211</v>
      </c>
      <c r="AI164" s="72">
        <v>187.6</v>
      </c>
      <c r="AJ164" s="74"/>
      <c r="AK164" s="60">
        <v>9.9</v>
      </c>
      <c r="AL164" s="73">
        <v>9.9</v>
      </c>
      <c r="AM164" s="59"/>
      <c r="AN164" s="59"/>
      <c r="AO164" s="60">
        <v>10.199999999999999</v>
      </c>
      <c r="AP164" s="59"/>
      <c r="AQ164" s="60">
        <v>2</v>
      </c>
      <c r="AR164" s="60">
        <v>81.053231612915255</v>
      </c>
      <c r="AS164" s="60">
        <v>26.4</v>
      </c>
      <c r="AT164" s="60">
        <v>0</v>
      </c>
      <c r="AU164" s="62"/>
      <c r="AV164" s="62"/>
      <c r="AW164" s="62"/>
      <c r="AX164" s="62"/>
      <c r="AY164" s="62"/>
      <c r="AZ164" s="62"/>
      <c r="BA164" s="62"/>
      <c r="BB164" s="62"/>
      <c r="BC164" s="62"/>
      <c r="BD164" s="62"/>
      <c r="BE164" s="62"/>
      <c r="BF164" s="62"/>
      <c r="BG164" s="62"/>
      <c r="BH164" s="62"/>
      <c r="BI164" s="62"/>
      <c r="BJ164" s="62"/>
      <c r="BK164" s="62"/>
      <c r="BL164" s="62"/>
      <c r="BM164" s="62"/>
      <c r="BN164" s="37"/>
    </row>
    <row r="165" spans="1:66" ht="15" x14ac:dyDescent="0.25">
      <c r="A165" s="71" t="s">
        <v>277</v>
      </c>
      <c r="B165" s="71" t="s">
        <v>278</v>
      </c>
      <c r="C165" s="72">
        <v>0</v>
      </c>
      <c r="D165" s="72">
        <v>0.52</v>
      </c>
      <c r="E165" s="72">
        <v>0</v>
      </c>
      <c r="F165" s="72">
        <v>0</v>
      </c>
      <c r="G165" s="72">
        <v>0</v>
      </c>
      <c r="H165" s="72">
        <v>0</v>
      </c>
      <c r="I165" s="72">
        <v>0</v>
      </c>
      <c r="J165" s="72">
        <v>0</v>
      </c>
      <c r="K165" s="72">
        <v>1E-4</v>
      </c>
      <c r="L165" s="72">
        <v>40.487000000000002</v>
      </c>
      <c r="M165" s="72">
        <v>0</v>
      </c>
      <c r="N165" s="72">
        <v>0</v>
      </c>
      <c r="O165" s="72">
        <v>0</v>
      </c>
      <c r="P165" s="72">
        <v>0</v>
      </c>
      <c r="Q165" s="72">
        <v>0</v>
      </c>
      <c r="R165" s="72">
        <v>0</v>
      </c>
      <c r="S165" s="72">
        <v>0</v>
      </c>
      <c r="T165" s="72">
        <v>0</v>
      </c>
      <c r="U165" s="72">
        <v>0</v>
      </c>
      <c r="V165" s="72">
        <v>4.8479999999999999</v>
      </c>
      <c r="W165" s="72">
        <v>0</v>
      </c>
      <c r="X165" s="72">
        <v>0</v>
      </c>
      <c r="Y165" s="72">
        <v>0</v>
      </c>
      <c r="Z165" s="72">
        <v>0</v>
      </c>
      <c r="AA165" s="72">
        <v>0</v>
      </c>
      <c r="AB165" s="72">
        <v>0</v>
      </c>
      <c r="AC165" s="72">
        <v>0</v>
      </c>
      <c r="AD165" s="72">
        <v>0</v>
      </c>
      <c r="AE165" s="72">
        <v>0</v>
      </c>
      <c r="AF165" s="72">
        <v>0</v>
      </c>
      <c r="AG165" s="72">
        <v>2.1</v>
      </c>
      <c r="AH165" s="72">
        <v>47.955100000000002</v>
      </c>
      <c r="AI165" s="72">
        <v>36.299999999999997</v>
      </c>
      <c r="AJ165" s="74"/>
      <c r="AK165" s="60">
        <v>2.1</v>
      </c>
      <c r="AL165" s="73">
        <v>2.1</v>
      </c>
      <c r="AM165" s="59"/>
      <c r="AN165" s="59"/>
      <c r="AO165" s="60">
        <v>2.1</v>
      </c>
      <c r="AP165" s="59"/>
      <c r="AQ165" s="60">
        <v>0</v>
      </c>
      <c r="AR165" s="60">
        <v>0</v>
      </c>
      <c r="AS165" s="60">
        <v>4.8479999999999999</v>
      </c>
      <c r="AT165" s="60">
        <v>0</v>
      </c>
      <c r="AU165" s="62"/>
      <c r="AV165" s="62"/>
      <c r="AW165" s="62"/>
      <c r="AX165" s="62"/>
      <c r="AY165" s="62"/>
      <c r="AZ165" s="62"/>
      <c r="BA165" s="62"/>
      <c r="BB165" s="62"/>
      <c r="BC165" s="62"/>
      <c r="BD165" s="62"/>
      <c r="BE165" s="62"/>
      <c r="BF165" s="62"/>
      <c r="BG165" s="62"/>
      <c r="BH165" s="62"/>
      <c r="BI165" s="62"/>
      <c r="BJ165" s="62"/>
      <c r="BK165" s="62"/>
      <c r="BL165" s="62"/>
      <c r="BM165" s="62"/>
      <c r="BN165" s="37"/>
    </row>
    <row r="166" spans="1:66" ht="15" x14ac:dyDescent="0.25">
      <c r="A166" s="71" t="s">
        <v>63</v>
      </c>
      <c r="B166" s="71" t="s">
        <v>279</v>
      </c>
      <c r="C166" s="72">
        <v>0</v>
      </c>
      <c r="D166" s="72">
        <v>1.6</v>
      </c>
      <c r="E166" s="72">
        <v>0</v>
      </c>
      <c r="F166" s="72">
        <v>0</v>
      </c>
      <c r="G166" s="72">
        <v>0</v>
      </c>
      <c r="H166" s="72">
        <v>0</v>
      </c>
      <c r="I166" s="72">
        <v>0</v>
      </c>
      <c r="J166" s="72">
        <v>0</v>
      </c>
      <c r="K166" s="72">
        <v>0</v>
      </c>
      <c r="L166" s="72">
        <v>0</v>
      </c>
      <c r="M166" s="72">
        <v>7.95</v>
      </c>
      <c r="N166" s="72">
        <v>0</v>
      </c>
      <c r="O166" s="72">
        <v>9.5</v>
      </c>
      <c r="P166" s="72">
        <v>0.5</v>
      </c>
      <c r="Q166" s="72">
        <v>0</v>
      </c>
      <c r="R166" s="72">
        <v>0</v>
      </c>
      <c r="S166" s="72">
        <v>0</v>
      </c>
      <c r="T166" s="72">
        <v>0</v>
      </c>
      <c r="U166" s="72">
        <v>0</v>
      </c>
      <c r="V166" s="72">
        <v>0</v>
      </c>
      <c r="W166" s="72">
        <v>0</v>
      </c>
      <c r="X166" s="72">
        <v>0</v>
      </c>
      <c r="Y166" s="72">
        <v>0</v>
      </c>
      <c r="Z166" s="72">
        <v>0</v>
      </c>
      <c r="AA166" s="72">
        <v>0</v>
      </c>
      <c r="AB166" s="72">
        <v>0</v>
      </c>
      <c r="AC166" s="72">
        <v>0</v>
      </c>
      <c r="AD166" s="72">
        <v>0</v>
      </c>
      <c r="AE166" s="72">
        <v>0</v>
      </c>
      <c r="AF166" s="72">
        <v>0</v>
      </c>
      <c r="AG166" s="72">
        <v>0.47</v>
      </c>
      <c r="AH166" s="72">
        <v>20.02</v>
      </c>
      <c r="AI166" s="72">
        <v>15.9</v>
      </c>
      <c r="AJ166" s="74"/>
      <c r="AK166" s="60">
        <v>0.47</v>
      </c>
      <c r="AL166" s="73">
        <v>0.47</v>
      </c>
      <c r="AM166" s="59"/>
      <c r="AN166" s="59"/>
      <c r="AO166" s="60">
        <v>0.47</v>
      </c>
      <c r="AP166" s="59"/>
      <c r="AQ166" s="60">
        <v>0</v>
      </c>
      <c r="AR166" s="60">
        <v>17.95</v>
      </c>
      <c r="AS166" s="60">
        <v>0</v>
      </c>
      <c r="AT166" s="60">
        <v>0</v>
      </c>
      <c r="AU166" s="62"/>
      <c r="AV166" s="62"/>
      <c r="AW166" s="62"/>
      <c r="AX166" s="62"/>
      <c r="AY166" s="62"/>
      <c r="AZ166" s="62"/>
      <c r="BA166" s="62"/>
      <c r="BB166" s="62"/>
      <c r="BC166" s="62"/>
      <c r="BD166" s="62"/>
      <c r="BE166" s="62"/>
      <c r="BF166" s="62"/>
      <c r="BG166" s="62"/>
      <c r="BH166" s="62"/>
      <c r="BI166" s="62"/>
      <c r="BJ166" s="62"/>
      <c r="BK166" s="62"/>
      <c r="BL166" s="62"/>
      <c r="BM166" s="62"/>
      <c r="BN166" s="37"/>
    </row>
    <row r="167" spans="1:66" ht="15" x14ac:dyDescent="0.25">
      <c r="A167" s="71" t="s">
        <v>69</v>
      </c>
      <c r="B167" s="71" t="s">
        <v>280</v>
      </c>
      <c r="C167" s="72">
        <v>0</v>
      </c>
      <c r="D167" s="72">
        <v>0</v>
      </c>
      <c r="E167" s="72">
        <v>0</v>
      </c>
      <c r="F167" s="72">
        <v>0</v>
      </c>
      <c r="G167" s="72">
        <v>0</v>
      </c>
      <c r="H167" s="72">
        <v>0</v>
      </c>
      <c r="I167" s="72">
        <v>0</v>
      </c>
      <c r="J167" s="72">
        <v>0</v>
      </c>
      <c r="K167" s="72">
        <v>0</v>
      </c>
      <c r="L167" s="72">
        <v>0</v>
      </c>
      <c r="M167" s="72">
        <v>0</v>
      </c>
      <c r="N167" s="72">
        <v>0</v>
      </c>
      <c r="O167" s="72">
        <v>0</v>
      </c>
      <c r="P167" s="72">
        <v>0</v>
      </c>
      <c r="Q167" s="72">
        <v>0</v>
      </c>
      <c r="R167" s="72">
        <v>0</v>
      </c>
      <c r="S167" s="72">
        <v>0</v>
      </c>
      <c r="T167" s="72">
        <v>0</v>
      </c>
      <c r="U167" s="72">
        <v>0</v>
      </c>
      <c r="V167" s="72">
        <v>0</v>
      </c>
      <c r="W167" s="72">
        <v>0</v>
      </c>
      <c r="X167" s="72">
        <v>0</v>
      </c>
      <c r="Y167" s="72">
        <v>0</v>
      </c>
      <c r="Z167" s="72">
        <v>0</v>
      </c>
      <c r="AA167" s="72">
        <v>0</v>
      </c>
      <c r="AB167" s="72">
        <v>0</v>
      </c>
      <c r="AC167" s="72">
        <v>0</v>
      </c>
      <c r="AD167" s="72">
        <v>0</v>
      </c>
      <c r="AE167" s="72">
        <v>0</v>
      </c>
      <c r="AF167" s="72">
        <v>0</v>
      </c>
      <c r="AG167" s="72" t="s">
        <v>633</v>
      </c>
      <c r="AH167" s="72">
        <v>0</v>
      </c>
      <c r="AI167" s="72">
        <v>0</v>
      </c>
      <c r="AJ167" s="74"/>
      <c r="AK167" s="60">
        <v>0</v>
      </c>
      <c r="AL167" s="73">
        <v>0</v>
      </c>
      <c r="AM167" s="59"/>
      <c r="AN167" s="59"/>
      <c r="AO167" s="60">
        <v>0</v>
      </c>
      <c r="AP167" s="59"/>
      <c r="AQ167" s="60">
        <v>0</v>
      </c>
      <c r="AR167" s="60">
        <v>0</v>
      </c>
      <c r="AS167" s="60">
        <v>0</v>
      </c>
      <c r="AT167" s="60">
        <v>0</v>
      </c>
      <c r="AU167" s="62"/>
      <c r="AV167" s="6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37"/>
    </row>
    <row r="168" spans="1:66" ht="15" x14ac:dyDescent="0.25">
      <c r="A168" s="71" t="s">
        <v>281</v>
      </c>
      <c r="B168" s="71" t="s">
        <v>282</v>
      </c>
      <c r="C168" s="72">
        <v>0</v>
      </c>
      <c r="D168" s="72">
        <v>1.33</v>
      </c>
      <c r="E168" s="72">
        <v>5.73</v>
      </c>
      <c r="F168" s="72">
        <v>0</v>
      </c>
      <c r="G168" s="72">
        <v>0</v>
      </c>
      <c r="H168" s="72">
        <v>0</v>
      </c>
      <c r="I168" s="72">
        <v>0</v>
      </c>
      <c r="J168" s="72">
        <v>104.57355256294305</v>
      </c>
      <c r="K168" s="72">
        <v>0</v>
      </c>
      <c r="L168" s="72">
        <v>25.077278125117118</v>
      </c>
      <c r="M168" s="72">
        <v>0</v>
      </c>
      <c r="N168" s="72">
        <v>0</v>
      </c>
      <c r="O168" s="72">
        <v>0</v>
      </c>
      <c r="P168" s="72">
        <v>40.785711052297529</v>
      </c>
      <c r="Q168" s="72">
        <v>0</v>
      </c>
      <c r="R168" s="72">
        <v>0</v>
      </c>
      <c r="S168" s="72">
        <v>0</v>
      </c>
      <c r="T168" s="72">
        <v>0</v>
      </c>
      <c r="U168" s="72">
        <v>0</v>
      </c>
      <c r="V168" s="72">
        <v>0</v>
      </c>
      <c r="W168" s="72">
        <v>0</v>
      </c>
      <c r="X168" s="72">
        <v>0</v>
      </c>
      <c r="Y168" s="72">
        <v>0</v>
      </c>
      <c r="Z168" s="72">
        <v>11.347</v>
      </c>
      <c r="AA168" s="72">
        <v>0</v>
      </c>
      <c r="AB168" s="72">
        <v>0</v>
      </c>
      <c r="AC168" s="72">
        <v>19.556999999999999</v>
      </c>
      <c r="AD168" s="72">
        <v>8.1530000000000005</v>
      </c>
      <c r="AE168" s="72">
        <v>0</v>
      </c>
      <c r="AF168" s="72">
        <v>0</v>
      </c>
      <c r="AG168" s="72">
        <v>4.3259999999999996</v>
      </c>
      <c r="AH168" s="72">
        <v>220.87954174035769</v>
      </c>
      <c r="AI168" s="72">
        <v>201.934</v>
      </c>
      <c r="AJ168" s="74"/>
      <c r="AK168" s="60">
        <v>4.3259999999999996</v>
      </c>
      <c r="AL168" s="73">
        <v>4.3259999999999996</v>
      </c>
      <c r="AM168" s="59"/>
      <c r="AN168" s="59"/>
      <c r="AO168" s="60">
        <v>23.882999999999999</v>
      </c>
      <c r="AP168" s="59"/>
      <c r="AQ168" s="60">
        <v>5.73</v>
      </c>
      <c r="AR168" s="60">
        <v>40.785711052297529</v>
      </c>
      <c r="AS168" s="60">
        <v>0</v>
      </c>
      <c r="AT168" s="60">
        <v>0</v>
      </c>
      <c r="AU168" s="62"/>
      <c r="AV168" s="62"/>
      <c r="AW168" s="62"/>
      <c r="AX168" s="62"/>
      <c r="AY168" s="62"/>
      <c r="AZ168" s="62"/>
      <c r="BA168" s="62"/>
      <c r="BB168" s="62"/>
      <c r="BC168" s="62"/>
      <c r="BD168" s="62"/>
      <c r="BE168" s="62"/>
      <c r="BF168" s="62"/>
      <c r="BG168" s="62"/>
      <c r="BH168" s="62"/>
      <c r="BI168" s="62"/>
      <c r="BJ168" s="62"/>
      <c r="BK168" s="62"/>
      <c r="BL168" s="62"/>
      <c r="BM168" s="62"/>
      <c r="BN168" s="37"/>
    </row>
    <row r="169" spans="1:66" ht="15" x14ac:dyDescent="0.25">
      <c r="A169" s="71" t="s">
        <v>94</v>
      </c>
      <c r="B169" s="71" t="s">
        <v>283</v>
      </c>
      <c r="C169" s="72">
        <v>0</v>
      </c>
      <c r="D169" s="72">
        <v>11.8</v>
      </c>
      <c r="E169" s="72">
        <v>0</v>
      </c>
      <c r="F169" s="72">
        <v>0</v>
      </c>
      <c r="G169" s="72">
        <v>0</v>
      </c>
      <c r="H169" s="72">
        <v>0</v>
      </c>
      <c r="I169" s="72">
        <v>0</v>
      </c>
      <c r="J169" s="72">
        <v>0</v>
      </c>
      <c r="K169" s="72">
        <v>0</v>
      </c>
      <c r="L169" s="72">
        <v>0</v>
      </c>
      <c r="M169" s="72">
        <v>0</v>
      </c>
      <c r="N169" s="72">
        <v>0</v>
      </c>
      <c r="O169" s="72">
        <v>0</v>
      </c>
      <c r="P169" s="72">
        <v>60.5</v>
      </c>
      <c r="Q169" s="72">
        <v>0</v>
      </c>
      <c r="R169" s="72">
        <v>0</v>
      </c>
      <c r="S169" s="72">
        <v>0</v>
      </c>
      <c r="T169" s="72">
        <v>0</v>
      </c>
      <c r="U169" s="72">
        <v>0</v>
      </c>
      <c r="V169" s="72">
        <v>0</v>
      </c>
      <c r="W169" s="72">
        <v>0</v>
      </c>
      <c r="X169" s="72">
        <v>0</v>
      </c>
      <c r="Y169" s="72">
        <v>0.24</v>
      </c>
      <c r="Z169" s="72">
        <v>0</v>
      </c>
      <c r="AA169" s="72">
        <v>0</v>
      </c>
      <c r="AB169" s="72">
        <v>0</v>
      </c>
      <c r="AC169" s="72">
        <v>0.6</v>
      </c>
      <c r="AD169" s="72">
        <v>19.5</v>
      </c>
      <c r="AE169" s="72">
        <v>0</v>
      </c>
      <c r="AF169" s="72">
        <v>0</v>
      </c>
      <c r="AG169" s="72">
        <v>0.22</v>
      </c>
      <c r="AH169" s="72">
        <v>92.86</v>
      </c>
      <c r="AI169" s="72">
        <v>78.099999999999994</v>
      </c>
      <c r="AJ169" s="74"/>
      <c r="AK169" s="60">
        <v>0.22</v>
      </c>
      <c r="AL169" s="73">
        <v>0.22</v>
      </c>
      <c r="AM169" s="59"/>
      <c r="AN169" s="59"/>
      <c r="AO169" s="60">
        <v>0.82</v>
      </c>
      <c r="AP169" s="59"/>
      <c r="AQ169" s="60">
        <v>0</v>
      </c>
      <c r="AR169" s="60">
        <v>60.74</v>
      </c>
      <c r="AS169" s="60">
        <v>0</v>
      </c>
      <c r="AT169" s="60">
        <v>0</v>
      </c>
      <c r="AU169" s="62"/>
      <c r="AV169" s="62"/>
      <c r="AW169" s="62"/>
      <c r="AX169" s="62"/>
      <c r="AY169" s="62"/>
      <c r="AZ169" s="62"/>
      <c r="BA169" s="62"/>
      <c r="BB169" s="62"/>
      <c r="BC169" s="62"/>
      <c r="BD169" s="62"/>
      <c r="BE169" s="62"/>
      <c r="BF169" s="62"/>
      <c r="BG169" s="62"/>
      <c r="BH169" s="62"/>
      <c r="BI169" s="62"/>
      <c r="BJ169" s="62"/>
      <c r="BK169" s="62"/>
      <c r="BL169" s="62"/>
      <c r="BM169" s="62"/>
      <c r="BN169" s="37"/>
    </row>
    <row r="170" spans="1:66" ht="15" x14ac:dyDescent="0.25">
      <c r="A170" s="71" t="s">
        <v>206</v>
      </c>
      <c r="B170" s="71" t="s">
        <v>284</v>
      </c>
      <c r="C170" s="72">
        <v>0</v>
      </c>
      <c r="D170" s="72">
        <v>0.19700000000000001</v>
      </c>
      <c r="E170" s="72">
        <v>0</v>
      </c>
      <c r="F170" s="72">
        <v>0</v>
      </c>
      <c r="G170" s="72">
        <v>0</v>
      </c>
      <c r="H170" s="72">
        <v>0</v>
      </c>
      <c r="I170" s="72">
        <v>0</v>
      </c>
      <c r="J170" s="72">
        <v>0</v>
      </c>
      <c r="K170" s="72">
        <v>0</v>
      </c>
      <c r="L170" s="72">
        <v>0</v>
      </c>
      <c r="M170" s="72">
        <v>0</v>
      </c>
      <c r="N170" s="72">
        <v>0.8</v>
      </c>
      <c r="O170" s="72">
        <v>0</v>
      </c>
      <c r="P170" s="72">
        <v>0</v>
      </c>
      <c r="Q170" s="72">
        <v>0</v>
      </c>
      <c r="R170" s="72">
        <v>0</v>
      </c>
      <c r="S170" s="72">
        <v>0</v>
      </c>
      <c r="T170" s="72">
        <v>0</v>
      </c>
      <c r="U170" s="72">
        <v>0</v>
      </c>
      <c r="V170" s="72">
        <v>0</v>
      </c>
      <c r="W170" s="72">
        <v>0</v>
      </c>
      <c r="X170" s="72">
        <v>0</v>
      </c>
      <c r="Y170" s="72">
        <v>9.3000000000000007</v>
      </c>
      <c r="Z170" s="72">
        <v>0</v>
      </c>
      <c r="AA170" s="72">
        <v>0</v>
      </c>
      <c r="AB170" s="72">
        <v>0</v>
      </c>
      <c r="AC170" s="72">
        <v>0</v>
      </c>
      <c r="AD170" s="72">
        <v>0</v>
      </c>
      <c r="AE170" s="72">
        <v>0</v>
      </c>
      <c r="AF170" s="72">
        <v>0</v>
      </c>
      <c r="AG170" s="72">
        <v>0.04</v>
      </c>
      <c r="AH170" s="72">
        <v>10.337</v>
      </c>
      <c r="AI170" s="72">
        <v>8.6999999999999993</v>
      </c>
      <c r="AJ170" s="74"/>
      <c r="AK170" s="60">
        <v>0.04</v>
      </c>
      <c r="AL170" s="73">
        <v>0.04</v>
      </c>
      <c r="AM170" s="59"/>
      <c r="AN170" s="59"/>
      <c r="AO170" s="60">
        <v>0.04</v>
      </c>
      <c r="AP170" s="59"/>
      <c r="AQ170" s="60">
        <v>0</v>
      </c>
      <c r="AR170" s="60">
        <v>10.1</v>
      </c>
      <c r="AS170" s="60">
        <v>0</v>
      </c>
      <c r="AT170" s="60">
        <v>0</v>
      </c>
      <c r="AU170" s="62"/>
      <c r="AV170" s="62"/>
      <c r="AW170" s="62"/>
      <c r="AX170" s="62"/>
      <c r="AY170" s="62"/>
      <c r="AZ170" s="62"/>
      <c r="BA170" s="62"/>
      <c r="BB170" s="62"/>
      <c r="BC170" s="62"/>
      <c r="BD170" s="62"/>
      <c r="BE170" s="62"/>
      <c r="BF170" s="62"/>
      <c r="BG170" s="62"/>
      <c r="BH170" s="62"/>
      <c r="BI170" s="62"/>
      <c r="BJ170" s="62"/>
      <c r="BK170" s="62"/>
      <c r="BL170" s="62"/>
      <c r="BM170" s="62"/>
      <c r="BN170" s="37"/>
    </row>
    <row r="171" spans="1:66" ht="15" x14ac:dyDescent="0.25">
      <c r="A171" s="71" t="s">
        <v>135</v>
      </c>
      <c r="B171" s="71" t="s">
        <v>285</v>
      </c>
      <c r="C171" s="72">
        <v>0</v>
      </c>
      <c r="D171" s="72">
        <v>1.35</v>
      </c>
      <c r="E171" s="72">
        <v>0</v>
      </c>
      <c r="F171" s="72">
        <v>0</v>
      </c>
      <c r="G171" s="72">
        <v>0</v>
      </c>
      <c r="H171" s="72">
        <v>8.9160000000000004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32.130000000000003</v>
      </c>
      <c r="Q171" s="72">
        <v>0</v>
      </c>
      <c r="R171" s="72">
        <v>0</v>
      </c>
      <c r="S171" s="72">
        <v>0</v>
      </c>
      <c r="T171" s="72">
        <v>8.1419999999999995</v>
      </c>
      <c r="U171" s="72">
        <v>0.71</v>
      </c>
      <c r="V171" s="72">
        <v>13.01</v>
      </c>
      <c r="W171" s="72">
        <v>0</v>
      </c>
      <c r="X171" s="72">
        <v>0</v>
      </c>
      <c r="Y171" s="72">
        <v>0</v>
      </c>
      <c r="Z171" s="72">
        <v>0</v>
      </c>
      <c r="AA171" s="72">
        <v>2.5379999999999998</v>
      </c>
      <c r="AB171" s="72">
        <v>6.8769999999999998</v>
      </c>
      <c r="AC171" s="72">
        <v>1.9</v>
      </c>
      <c r="AD171" s="72">
        <v>0</v>
      </c>
      <c r="AE171" s="72">
        <v>0</v>
      </c>
      <c r="AF171" s="72">
        <v>0</v>
      </c>
      <c r="AG171" s="72">
        <v>0</v>
      </c>
      <c r="AH171" s="72">
        <v>73.894530000000003</v>
      </c>
      <c r="AI171" s="72">
        <v>57.302</v>
      </c>
      <c r="AJ171" s="74"/>
      <c r="AK171" s="60">
        <v>0</v>
      </c>
      <c r="AL171" s="73">
        <v>0.85953000000000002</v>
      </c>
      <c r="AM171" s="59"/>
      <c r="AN171" s="59"/>
      <c r="AO171" s="60">
        <v>5.2975300000000001</v>
      </c>
      <c r="AP171" s="59"/>
      <c r="AQ171" s="60">
        <v>0</v>
      </c>
      <c r="AR171" s="60">
        <v>32.130000000000003</v>
      </c>
      <c r="AS171" s="60">
        <v>13.72</v>
      </c>
      <c r="AT171" s="60">
        <v>4.3390000000000004</v>
      </c>
      <c r="AU171" s="62"/>
      <c r="AV171" s="62"/>
      <c r="AW171" s="62"/>
      <c r="AX171" s="62"/>
      <c r="AY171" s="62"/>
      <c r="AZ171" s="62"/>
      <c r="BA171" s="62"/>
      <c r="BB171" s="62"/>
      <c r="BC171" s="62"/>
      <c r="BD171" s="62"/>
      <c r="BE171" s="62"/>
      <c r="BF171" s="62"/>
      <c r="BG171" s="62"/>
      <c r="BH171" s="62"/>
      <c r="BI171" s="62"/>
      <c r="BJ171" s="62"/>
      <c r="BK171" s="62"/>
      <c r="BL171" s="62"/>
      <c r="BM171" s="62"/>
      <c r="BN171" s="37"/>
    </row>
    <row r="172" spans="1:66" ht="15" x14ac:dyDescent="0.25">
      <c r="A172" s="71" t="s">
        <v>67</v>
      </c>
      <c r="B172" s="71" t="s">
        <v>286</v>
      </c>
      <c r="C172" s="72">
        <v>0</v>
      </c>
      <c r="D172" s="72">
        <v>2.9</v>
      </c>
      <c r="E172" s="72">
        <v>0</v>
      </c>
      <c r="F172" s="72">
        <v>0</v>
      </c>
      <c r="G172" s="72">
        <v>0</v>
      </c>
      <c r="H172" s="72">
        <v>0</v>
      </c>
      <c r="I172" s="72">
        <v>0</v>
      </c>
      <c r="J172" s="72">
        <v>0</v>
      </c>
      <c r="K172" s="72">
        <v>0</v>
      </c>
      <c r="L172" s="72">
        <v>0</v>
      </c>
      <c r="M172" s="72">
        <v>0</v>
      </c>
      <c r="N172" s="72">
        <v>37.299999999999997</v>
      </c>
      <c r="O172" s="72">
        <v>0</v>
      </c>
      <c r="P172" s="72">
        <v>29.1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1.8</v>
      </c>
      <c r="AH172" s="72">
        <v>71.099999999999994</v>
      </c>
      <c r="AI172" s="72">
        <v>45.1</v>
      </c>
      <c r="AJ172" s="74"/>
      <c r="AK172" s="60">
        <v>1.8</v>
      </c>
      <c r="AL172" s="73">
        <v>1.8</v>
      </c>
      <c r="AM172" s="59"/>
      <c r="AN172" s="59"/>
      <c r="AO172" s="60">
        <v>1.8</v>
      </c>
      <c r="AP172" s="59"/>
      <c r="AQ172" s="60">
        <v>0</v>
      </c>
      <c r="AR172" s="60">
        <v>66.400000000000006</v>
      </c>
      <c r="AS172" s="60">
        <v>0</v>
      </c>
      <c r="AT172" s="60">
        <v>0</v>
      </c>
      <c r="AU172" s="62"/>
      <c r="AV172" s="62"/>
      <c r="AW172" s="62"/>
      <c r="AX172" s="62"/>
      <c r="AY172" s="62"/>
      <c r="AZ172" s="62"/>
      <c r="BA172" s="62"/>
      <c r="BB172" s="62"/>
      <c r="BC172" s="62"/>
      <c r="BD172" s="62"/>
      <c r="BE172" s="62"/>
      <c r="BF172" s="62"/>
      <c r="BG172" s="62"/>
      <c r="BH172" s="62"/>
      <c r="BI172" s="62"/>
      <c r="BJ172" s="62"/>
      <c r="BK172" s="62"/>
      <c r="BL172" s="62"/>
      <c r="BM172" s="62"/>
      <c r="BN172" s="37"/>
    </row>
    <row r="173" spans="1:66" ht="15" x14ac:dyDescent="0.25">
      <c r="A173" s="71" t="s">
        <v>287</v>
      </c>
      <c r="B173" s="71" t="s">
        <v>288</v>
      </c>
      <c r="C173" s="72">
        <v>0</v>
      </c>
      <c r="D173" s="72">
        <v>6.51</v>
      </c>
      <c r="E173" s="72">
        <v>0</v>
      </c>
      <c r="F173" s="72">
        <v>0</v>
      </c>
      <c r="G173" s="72">
        <v>0</v>
      </c>
      <c r="H173" s="72">
        <v>0</v>
      </c>
      <c r="I173" s="72">
        <v>0</v>
      </c>
      <c r="J173" s="72">
        <v>0</v>
      </c>
      <c r="K173" s="72">
        <v>0</v>
      </c>
      <c r="L173" s="72">
        <v>0</v>
      </c>
      <c r="M173" s="72">
        <v>0</v>
      </c>
      <c r="N173" s="72">
        <v>0</v>
      </c>
      <c r="O173" s="72">
        <v>0</v>
      </c>
      <c r="P173" s="72">
        <v>0</v>
      </c>
      <c r="Q173" s="72">
        <v>0</v>
      </c>
      <c r="R173" s="72">
        <v>0</v>
      </c>
      <c r="S173" s="72">
        <v>0</v>
      </c>
      <c r="T173" s="72">
        <v>0</v>
      </c>
      <c r="U173" s="72">
        <v>11.81</v>
      </c>
      <c r="V173" s="72">
        <v>0</v>
      </c>
      <c r="W173" s="72">
        <v>0</v>
      </c>
      <c r="X173" s="72">
        <v>0</v>
      </c>
      <c r="Y173" s="72">
        <v>0</v>
      </c>
      <c r="Z173" s="72">
        <v>0</v>
      </c>
      <c r="AA173" s="72">
        <v>0</v>
      </c>
      <c r="AB173" s="72">
        <v>0</v>
      </c>
      <c r="AC173" s="72">
        <v>0</v>
      </c>
      <c r="AD173" s="72">
        <v>0</v>
      </c>
      <c r="AE173" s="72">
        <v>0</v>
      </c>
      <c r="AF173" s="72">
        <v>0</v>
      </c>
      <c r="AG173" s="72">
        <v>0.28999999999999998</v>
      </c>
      <c r="AH173" s="72">
        <v>18.61</v>
      </c>
      <c r="AI173" s="72">
        <v>12.864000000000001</v>
      </c>
      <c r="AJ173" s="74"/>
      <c r="AK173" s="60">
        <v>0.28999999999999998</v>
      </c>
      <c r="AL173" s="73">
        <v>0.28999999999999998</v>
      </c>
      <c r="AM173" s="59"/>
      <c r="AN173" s="59"/>
      <c r="AO173" s="60">
        <v>0.28999999999999998</v>
      </c>
      <c r="AP173" s="59"/>
      <c r="AQ173" s="60">
        <v>0</v>
      </c>
      <c r="AR173" s="60">
        <v>0</v>
      </c>
      <c r="AS173" s="60">
        <v>11.81</v>
      </c>
      <c r="AT173" s="60">
        <v>0</v>
      </c>
      <c r="AU173" s="62"/>
      <c r="AV173" s="62"/>
      <c r="AW173" s="62"/>
      <c r="AX173" s="62"/>
      <c r="AY173" s="62"/>
      <c r="AZ173" s="62"/>
      <c r="BA173" s="62"/>
      <c r="BB173" s="62"/>
      <c r="BC173" s="62"/>
      <c r="BD173" s="62"/>
      <c r="BE173" s="62"/>
      <c r="BF173" s="62"/>
      <c r="BG173" s="62"/>
      <c r="BH173" s="62"/>
      <c r="BI173" s="62"/>
      <c r="BJ173" s="62"/>
      <c r="BK173" s="62"/>
      <c r="BL173" s="62"/>
      <c r="BM173" s="62"/>
      <c r="BN173" s="37"/>
    </row>
    <row r="174" spans="1:66" ht="15" x14ac:dyDescent="0.25">
      <c r="A174" s="71" t="s">
        <v>771</v>
      </c>
      <c r="B174" s="71" t="s">
        <v>289</v>
      </c>
      <c r="C174" s="72">
        <v>0</v>
      </c>
      <c r="D174" s="72">
        <v>1.0780000000000001</v>
      </c>
      <c r="E174" s="72">
        <v>0</v>
      </c>
      <c r="F174" s="72">
        <v>0</v>
      </c>
      <c r="G174" s="72">
        <v>0</v>
      </c>
      <c r="H174" s="72">
        <v>0</v>
      </c>
      <c r="I174" s="72">
        <v>0</v>
      </c>
      <c r="J174" s="72">
        <v>0</v>
      </c>
      <c r="K174" s="72">
        <v>0</v>
      </c>
      <c r="L174" s="72">
        <v>0</v>
      </c>
      <c r="M174" s="72">
        <v>0</v>
      </c>
      <c r="N174" s="72">
        <v>0</v>
      </c>
      <c r="O174" s="72">
        <v>0</v>
      </c>
      <c r="P174" s="72">
        <v>13.994999999999999</v>
      </c>
      <c r="Q174" s="72">
        <v>0</v>
      </c>
      <c r="R174" s="72">
        <v>0</v>
      </c>
      <c r="S174" s="72">
        <v>0</v>
      </c>
      <c r="T174" s="72">
        <v>0</v>
      </c>
      <c r="U174" s="72">
        <v>0</v>
      </c>
      <c r="V174" s="72">
        <v>0</v>
      </c>
      <c r="W174" s="72">
        <v>0</v>
      </c>
      <c r="X174" s="72">
        <v>0</v>
      </c>
      <c r="Y174" s="72">
        <v>0</v>
      </c>
      <c r="Z174" s="72">
        <v>0</v>
      </c>
      <c r="AA174" s="72">
        <v>0</v>
      </c>
      <c r="AB174" s="72">
        <v>0</v>
      </c>
      <c r="AC174" s="72">
        <v>0</v>
      </c>
      <c r="AD174" s="72">
        <v>0</v>
      </c>
      <c r="AE174" s="72">
        <v>0</v>
      </c>
      <c r="AF174" s="72">
        <v>0</v>
      </c>
      <c r="AG174" s="72">
        <v>0.36199999999999999</v>
      </c>
      <c r="AH174" s="72">
        <v>15.435</v>
      </c>
      <c r="AI174" s="72">
        <v>13.6</v>
      </c>
      <c r="AJ174" s="74"/>
      <c r="AK174" s="60">
        <v>0.36199999999999999</v>
      </c>
      <c r="AL174" s="73">
        <v>0.36199999999999999</v>
      </c>
      <c r="AM174" s="59"/>
      <c r="AN174" s="59"/>
      <c r="AO174" s="60">
        <v>0.36199999999999999</v>
      </c>
      <c r="AP174" s="59"/>
      <c r="AQ174" s="60">
        <v>0</v>
      </c>
      <c r="AR174" s="60">
        <v>13.994999999999999</v>
      </c>
      <c r="AS174" s="60">
        <v>0</v>
      </c>
      <c r="AT174" s="60">
        <v>0</v>
      </c>
      <c r="AU174" s="62"/>
      <c r="AV174" s="62"/>
      <c r="AW174" s="62"/>
      <c r="AX174" s="62"/>
      <c r="AY174" s="62"/>
      <c r="AZ174" s="62"/>
      <c r="BA174" s="62"/>
      <c r="BB174" s="62"/>
      <c r="BC174" s="62"/>
      <c r="BD174" s="62"/>
      <c r="BE174" s="62"/>
      <c r="BF174" s="62"/>
      <c r="BG174" s="62"/>
      <c r="BH174" s="62"/>
      <c r="BI174" s="62"/>
      <c r="BJ174" s="62"/>
      <c r="BK174" s="62"/>
      <c r="BL174" s="62"/>
      <c r="BM174" s="62"/>
      <c r="BN174" s="37"/>
    </row>
    <row r="175" spans="1:66" ht="15" x14ac:dyDescent="0.25">
      <c r="A175" s="71" t="s">
        <v>82</v>
      </c>
      <c r="B175" s="71" t="s">
        <v>290</v>
      </c>
      <c r="C175" s="72">
        <v>0</v>
      </c>
      <c r="D175" s="72">
        <v>3.3</v>
      </c>
      <c r="E175" s="72">
        <v>0</v>
      </c>
      <c r="F175" s="72">
        <v>0</v>
      </c>
      <c r="G175" s="72">
        <v>0</v>
      </c>
      <c r="H175" s="72">
        <v>0</v>
      </c>
      <c r="I175" s="72">
        <v>0</v>
      </c>
      <c r="J175" s="72">
        <v>0</v>
      </c>
      <c r="K175" s="72">
        <v>0</v>
      </c>
      <c r="L175" s="72">
        <v>0</v>
      </c>
      <c r="M175" s="72">
        <v>0</v>
      </c>
      <c r="N175" s="72">
        <v>0</v>
      </c>
      <c r="O175" s="72">
        <v>0</v>
      </c>
      <c r="P175" s="72">
        <v>26.5</v>
      </c>
      <c r="Q175" s="72">
        <v>0</v>
      </c>
      <c r="R175" s="72">
        <v>0</v>
      </c>
      <c r="S175" s="72">
        <v>0</v>
      </c>
      <c r="T175" s="72">
        <v>0</v>
      </c>
      <c r="U175" s="72">
        <v>1.7</v>
      </c>
      <c r="V175" s="72">
        <v>7.7</v>
      </c>
      <c r="W175" s="72">
        <v>0</v>
      </c>
      <c r="X175" s="72">
        <v>0</v>
      </c>
      <c r="Y175" s="72">
        <v>0</v>
      </c>
      <c r="Z175" s="72">
        <v>22.3</v>
      </c>
      <c r="AA175" s="72">
        <v>0</v>
      </c>
      <c r="AB175" s="72">
        <v>0</v>
      </c>
      <c r="AC175" s="72">
        <v>0</v>
      </c>
      <c r="AD175" s="72">
        <v>0</v>
      </c>
      <c r="AE175" s="72">
        <v>0</v>
      </c>
      <c r="AF175" s="72">
        <v>0</v>
      </c>
      <c r="AG175" s="72">
        <v>1.4510000000000001</v>
      </c>
      <c r="AH175" s="72">
        <v>62.951000000000001</v>
      </c>
      <c r="AI175" s="72">
        <v>42.9</v>
      </c>
      <c r="AJ175" s="74"/>
      <c r="AK175" s="60">
        <v>1.4510000000000001</v>
      </c>
      <c r="AL175" s="73">
        <v>1.4510000000000001</v>
      </c>
      <c r="AM175" s="59"/>
      <c r="AN175" s="59"/>
      <c r="AO175" s="60">
        <v>1.4510000000000001</v>
      </c>
      <c r="AP175" s="59"/>
      <c r="AQ175" s="60">
        <v>0</v>
      </c>
      <c r="AR175" s="60">
        <v>26.5</v>
      </c>
      <c r="AS175" s="60">
        <v>9.4</v>
      </c>
      <c r="AT175" s="60">
        <v>0</v>
      </c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  <c r="BE175" s="62"/>
      <c r="BF175" s="62"/>
      <c r="BG175" s="62"/>
      <c r="BH175" s="62"/>
      <c r="BI175" s="62"/>
      <c r="BJ175" s="62"/>
      <c r="BK175" s="62"/>
      <c r="BL175" s="62"/>
      <c r="BM175" s="62"/>
      <c r="BN175" s="37"/>
    </row>
    <row r="176" spans="1:66" ht="15" x14ac:dyDescent="0.25">
      <c r="A176" s="71" t="s">
        <v>146</v>
      </c>
      <c r="B176" s="71" t="s">
        <v>291</v>
      </c>
      <c r="C176" s="72">
        <v>0</v>
      </c>
      <c r="D176" s="72">
        <v>1.495247162235906</v>
      </c>
      <c r="E176" s="72">
        <v>0</v>
      </c>
      <c r="F176" s="72">
        <v>0</v>
      </c>
      <c r="G176" s="72">
        <v>0</v>
      </c>
      <c r="H176" s="72">
        <v>0</v>
      </c>
      <c r="I176" s="72">
        <v>0.443</v>
      </c>
      <c r="J176" s="72">
        <v>0</v>
      </c>
      <c r="K176" s="72">
        <v>0</v>
      </c>
      <c r="L176" s="72">
        <v>0</v>
      </c>
      <c r="M176" s="72">
        <v>0</v>
      </c>
      <c r="N176" s="72">
        <v>51.010688583227399</v>
      </c>
      <c r="O176" s="72">
        <v>2.2568043380419591</v>
      </c>
      <c r="P176" s="72">
        <v>120.55443099323315</v>
      </c>
      <c r="Q176" s="72">
        <v>0</v>
      </c>
      <c r="R176" s="72">
        <v>0</v>
      </c>
      <c r="S176" s="72">
        <v>0</v>
      </c>
      <c r="T176" s="72">
        <v>29.434999999999999</v>
      </c>
      <c r="U176" s="72">
        <v>0</v>
      </c>
      <c r="V176" s="72">
        <v>0</v>
      </c>
      <c r="W176" s="72">
        <v>0</v>
      </c>
      <c r="X176" s="72">
        <v>0</v>
      </c>
      <c r="Y176" s="72">
        <v>85.21383501385742</v>
      </c>
      <c r="Z176" s="72">
        <v>0</v>
      </c>
      <c r="AA176" s="72">
        <v>0</v>
      </c>
      <c r="AB176" s="72">
        <v>0</v>
      </c>
      <c r="AC176" s="72">
        <v>0.997</v>
      </c>
      <c r="AD176" s="72">
        <v>0.438</v>
      </c>
      <c r="AE176" s="72">
        <v>0</v>
      </c>
      <c r="AF176" s="72">
        <v>0</v>
      </c>
      <c r="AG176" s="72">
        <v>12.81</v>
      </c>
      <c r="AH176" s="72">
        <v>304.65400609059583</v>
      </c>
      <c r="AI176" s="72">
        <v>297.92200000000003</v>
      </c>
      <c r="AJ176" s="74"/>
      <c r="AK176" s="60">
        <v>12.81</v>
      </c>
      <c r="AL176" s="73">
        <v>12.81</v>
      </c>
      <c r="AM176" s="59"/>
      <c r="AN176" s="59"/>
      <c r="AO176" s="60">
        <v>13.807</v>
      </c>
      <c r="AP176" s="59"/>
      <c r="AQ176" s="60">
        <v>0.443</v>
      </c>
      <c r="AR176" s="60">
        <v>259.03575892835994</v>
      </c>
      <c r="AS176" s="60">
        <v>0</v>
      </c>
      <c r="AT176" s="60">
        <v>0</v>
      </c>
      <c r="AU176" s="62"/>
      <c r="AV176" s="62"/>
      <c r="AW176" s="62"/>
      <c r="AX176" s="62"/>
      <c r="AY176" s="62"/>
      <c r="AZ176" s="62"/>
      <c r="BA176" s="62"/>
      <c r="BB176" s="62"/>
      <c r="BC176" s="62"/>
      <c r="BD176" s="62"/>
      <c r="BE176" s="62"/>
      <c r="BF176" s="62"/>
      <c r="BG176" s="62"/>
      <c r="BH176" s="62"/>
      <c r="BI176" s="62"/>
      <c r="BJ176" s="62"/>
      <c r="BK176" s="62"/>
      <c r="BL176" s="62"/>
      <c r="BM176" s="62"/>
      <c r="BN176" s="37"/>
    </row>
    <row r="177" spans="1:66" ht="15" x14ac:dyDescent="0.25">
      <c r="A177" s="71" t="s">
        <v>89</v>
      </c>
      <c r="B177" s="71" t="s">
        <v>292</v>
      </c>
      <c r="C177" s="72">
        <v>0</v>
      </c>
      <c r="D177" s="72">
        <v>0.215</v>
      </c>
      <c r="E177" s="72">
        <v>0</v>
      </c>
      <c r="F177" s="72">
        <v>0</v>
      </c>
      <c r="G177" s="72">
        <v>0</v>
      </c>
      <c r="H177" s="72">
        <v>0</v>
      </c>
      <c r="I177" s="72">
        <v>0</v>
      </c>
      <c r="J177" s="72">
        <v>0</v>
      </c>
      <c r="K177" s="72">
        <v>0</v>
      </c>
      <c r="L177" s="72">
        <v>0</v>
      </c>
      <c r="M177" s="72">
        <v>0</v>
      </c>
      <c r="N177" s="72">
        <v>0</v>
      </c>
      <c r="O177" s="72">
        <v>0</v>
      </c>
      <c r="P177" s="72">
        <v>0</v>
      </c>
      <c r="Q177" s="72">
        <v>0</v>
      </c>
      <c r="R177" s="72">
        <v>0</v>
      </c>
      <c r="S177" s="72">
        <v>0</v>
      </c>
      <c r="T177" s="72">
        <v>0</v>
      </c>
      <c r="U177" s="72">
        <v>1.53</v>
      </c>
      <c r="V177" s="72">
        <v>0</v>
      </c>
      <c r="W177" s="72">
        <v>0</v>
      </c>
      <c r="X177" s="72">
        <v>0</v>
      </c>
      <c r="Y177" s="72">
        <v>0</v>
      </c>
      <c r="Z177" s="72">
        <v>0</v>
      </c>
      <c r="AA177" s="72">
        <v>0</v>
      </c>
      <c r="AB177" s="72">
        <v>0</v>
      </c>
      <c r="AC177" s="72">
        <v>0</v>
      </c>
      <c r="AD177" s="72">
        <v>0</v>
      </c>
      <c r="AE177" s="72">
        <v>0</v>
      </c>
      <c r="AF177" s="72">
        <v>0</v>
      </c>
      <c r="AG177" s="72">
        <v>3.1E-2</v>
      </c>
      <c r="AH177" s="72">
        <v>1.776</v>
      </c>
      <c r="AI177" s="72">
        <v>1.298</v>
      </c>
      <c r="AJ177" s="74"/>
      <c r="AK177" s="60">
        <v>3.1E-2</v>
      </c>
      <c r="AL177" s="73">
        <v>3.1E-2</v>
      </c>
      <c r="AM177" s="59"/>
      <c r="AN177" s="59"/>
      <c r="AO177" s="60">
        <v>3.1E-2</v>
      </c>
      <c r="AP177" s="59"/>
      <c r="AQ177" s="60">
        <v>0</v>
      </c>
      <c r="AR177" s="60">
        <v>0</v>
      </c>
      <c r="AS177" s="60">
        <v>1.53</v>
      </c>
      <c r="AT177" s="60">
        <v>0</v>
      </c>
      <c r="AU177" s="62"/>
      <c r="AV177" s="62"/>
      <c r="AW177" s="62"/>
      <c r="AX177" s="62"/>
      <c r="AY177" s="62"/>
      <c r="AZ177" s="62"/>
      <c r="BA177" s="62"/>
      <c r="BB177" s="62"/>
      <c r="BC177" s="62"/>
      <c r="BD177" s="62"/>
      <c r="BE177" s="62"/>
      <c r="BF177" s="62"/>
      <c r="BG177" s="62"/>
      <c r="BH177" s="62"/>
      <c r="BI177" s="62"/>
      <c r="BJ177" s="62"/>
      <c r="BK177" s="62"/>
      <c r="BL177" s="62"/>
      <c r="BM177" s="62"/>
      <c r="BN177" s="37"/>
    </row>
    <row r="178" spans="1:66" ht="15" x14ac:dyDescent="0.25">
      <c r="A178" s="71" t="s">
        <v>293</v>
      </c>
      <c r="B178" s="71" t="s">
        <v>294</v>
      </c>
      <c r="C178" s="72">
        <v>0</v>
      </c>
      <c r="D178" s="72">
        <v>0</v>
      </c>
      <c r="E178" s="72">
        <v>0</v>
      </c>
      <c r="F178" s="72">
        <v>0</v>
      </c>
      <c r="G178" s="72">
        <v>0</v>
      </c>
      <c r="H178" s="72">
        <v>0</v>
      </c>
      <c r="I178" s="72">
        <v>0</v>
      </c>
      <c r="J178" s="72">
        <v>0</v>
      </c>
      <c r="K178" s="72">
        <v>0</v>
      </c>
      <c r="L178" s="72">
        <v>0</v>
      </c>
      <c r="M178" s="72">
        <v>0</v>
      </c>
      <c r="N178" s="72">
        <v>0</v>
      </c>
      <c r="O178" s="72">
        <v>0</v>
      </c>
      <c r="P178" s="72">
        <v>102.6</v>
      </c>
      <c r="Q178" s="72">
        <v>0</v>
      </c>
      <c r="R178" s="72">
        <v>0</v>
      </c>
      <c r="S178" s="72">
        <v>0</v>
      </c>
      <c r="T178" s="72">
        <v>0</v>
      </c>
      <c r="U178" s="72">
        <v>0</v>
      </c>
      <c r="V178" s="72">
        <v>0</v>
      </c>
      <c r="W178" s="72">
        <v>0</v>
      </c>
      <c r="X178" s="72">
        <v>0</v>
      </c>
      <c r="Y178" s="72">
        <v>0</v>
      </c>
      <c r="Z178" s="72">
        <v>0</v>
      </c>
      <c r="AA178" s="72">
        <v>0</v>
      </c>
      <c r="AB178" s="72">
        <v>0</v>
      </c>
      <c r="AC178" s="72">
        <v>0</v>
      </c>
      <c r="AD178" s="72">
        <v>0</v>
      </c>
      <c r="AE178" s="72">
        <v>0</v>
      </c>
      <c r="AF178" s="72">
        <v>0</v>
      </c>
      <c r="AG178" s="72">
        <v>2.879</v>
      </c>
      <c r="AH178" s="72">
        <v>105.479</v>
      </c>
      <c r="AI178" s="72">
        <v>98.090999999999994</v>
      </c>
      <c r="AJ178" s="74"/>
      <c r="AK178" s="60">
        <v>2.879</v>
      </c>
      <c r="AL178" s="73">
        <v>2.879</v>
      </c>
      <c r="AM178" s="59"/>
      <c r="AN178" s="59"/>
      <c r="AO178" s="60">
        <v>2.879</v>
      </c>
      <c r="AP178" s="59"/>
      <c r="AQ178" s="60">
        <v>0</v>
      </c>
      <c r="AR178" s="60">
        <v>102.6</v>
      </c>
      <c r="AS178" s="60">
        <v>0</v>
      </c>
      <c r="AT178" s="60">
        <v>0</v>
      </c>
      <c r="AU178" s="62"/>
      <c r="AV178" s="62"/>
      <c r="AW178" s="62"/>
      <c r="AX178" s="62"/>
      <c r="AY178" s="62"/>
      <c r="AZ178" s="62"/>
      <c r="BA178" s="62"/>
      <c r="BB178" s="62"/>
      <c r="BC178" s="62"/>
      <c r="BD178" s="62"/>
      <c r="BE178" s="62"/>
      <c r="BF178" s="62"/>
      <c r="BG178" s="62"/>
      <c r="BH178" s="62"/>
      <c r="BI178" s="62"/>
      <c r="BJ178" s="62"/>
      <c r="BK178" s="62"/>
      <c r="BL178" s="62"/>
      <c r="BM178" s="62"/>
      <c r="BN178" s="37"/>
    </row>
    <row r="179" spans="1:66" ht="15" x14ac:dyDescent="0.25">
      <c r="A179" s="71" t="s">
        <v>771</v>
      </c>
      <c r="B179" s="71" t="s">
        <v>769</v>
      </c>
      <c r="C179" s="72">
        <v>0</v>
      </c>
      <c r="D179" s="72">
        <v>1.776</v>
      </c>
      <c r="E179" s="72">
        <v>0</v>
      </c>
      <c r="F179" s="72">
        <v>0</v>
      </c>
      <c r="G179" s="72">
        <v>0</v>
      </c>
      <c r="H179" s="72">
        <v>0</v>
      </c>
      <c r="I179" s="72">
        <v>0</v>
      </c>
      <c r="J179" s="72">
        <v>0</v>
      </c>
      <c r="K179" s="72">
        <v>0</v>
      </c>
      <c r="L179" s="72">
        <v>0</v>
      </c>
      <c r="M179" s="72">
        <v>0</v>
      </c>
      <c r="N179" s="72">
        <v>0</v>
      </c>
      <c r="O179" s="72">
        <v>0</v>
      </c>
      <c r="P179" s="72">
        <v>99.125</v>
      </c>
      <c r="Q179" s="72">
        <v>0</v>
      </c>
      <c r="R179" s="72">
        <v>0</v>
      </c>
      <c r="S179" s="72">
        <v>0</v>
      </c>
      <c r="T179" s="72">
        <v>0</v>
      </c>
      <c r="U179" s="72">
        <v>0</v>
      </c>
      <c r="V179" s="72">
        <v>0</v>
      </c>
      <c r="W179" s="72">
        <v>0</v>
      </c>
      <c r="X179" s="72">
        <v>0</v>
      </c>
      <c r="Y179" s="72">
        <v>0</v>
      </c>
      <c r="Z179" s="72">
        <v>0</v>
      </c>
      <c r="AA179" s="72">
        <v>0</v>
      </c>
      <c r="AB179" s="72">
        <v>0</v>
      </c>
      <c r="AC179" s="72">
        <v>0</v>
      </c>
      <c r="AD179" s="72">
        <v>0</v>
      </c>
      <c r="AE179" s="72">
        <v>0</v>
      </c>
      <c r="AF179" s="72">
        <v>0</v>
      </c>
      <c r="AG179" s="72" t="s">
        <v>633</v>
      </c>
      <c r="AH179" s="72">
        <v>102.4493435</v>
      </c>
      <c r="AI179" s="72">
        <v>103.2229</v>
      </c>
      <c r="AJ179" s="74"/>
      <c r="AK179" s="60">
        <v>0</v>
      </c>
      <c r="AL179" s="73">
        <v>1.5483434999999999</v>
      </c>
      <c r="AM179" s="59"/>
      <c r="AN179" s="59"/>
      <c r="AO179" s="60">
        <v>1.5483434999999999</v>
      </c>
      <c r="AP179" s="59"/>
      <c r="AQ179" s="60">
        <v>0</v>
      </c>
      <c r="AR179" s="60">
        <v>99.125</v>
      </c>
      <c r="AS179" s="60">
        <v>0</v>
      </c>
      <c r="AT179" s="60">
        <v>0</v>
      </c>
      <c r="AU179" s="62"/>
      <c r="AV179" s="62"/>
      <c r="AW179" s="62"/>
      <c r="AX179" s="62"/>
      <c r="AY179" s="62"/>
      <c r="AZ179" s="62"/>
      <c r="BA179" s="62"/>
      <c r="BB179" s="62"/>
      <c r="BC179" s="62"/>
      <c r="BD179" s="62"/>
      <c r="BE179" s="62"/>
      <c r="BF179" s="62"/>
      <c r="BG179" s="62"/>
      <c r="BH179" s="62"/>
      <c r="BI179" s="62"/>
      <c r="BJ179" s="62"/>
      <c r="BK179" s="62"/>
      <c r="BL179" s="62"/>
      <c r="BM179" s="62"/>
      <c r="BN179" s="37"/>
    </row>
    <row r="180" spans="1:66" ht="15" x14ac:dyDescent="0.25">
      <c r="A180" s="71" t="s">
        <v>295</v>
      </c>
      <c r="B180" s="71" t="s">
        <v>296</v>
      </c>
      <c r="C180" s="72">
        <v>0</v>
      </c>
      <c r="D180" s="72">
        <v>0.95200000000000007</v>
      </c>
      <c r="E180" s="72">
        <v>0</v>
      </c>
      <c r="F180" s="72">
        <v>0</v>
      </c>
      <c r="G180" s="72">
        <v>0</v>
      </c>
      <c r="H180" s="72">
        <v>0</v>
      </c>
      <c r="I180" s="72">
        <v>0</v>
      </c>
      <c r="J180" s="72">
        <v>0</v>
      </c>
      <c r="K180" s="72">
        <v>0</v>
      </c>
      <c r="L180" s="72">
        <v>0</v>
      </c>
      <c r="M180" s="72">
        <v>12.7</v>
      </c>
      <c r="N180" s="72">
        <v>0</v>
      </c>
      <c r="O180" s="72">
        <v>15.2</v>
      </c>
      <c r="P180" s="72">
        <v>0</v>
      </c>
      <c r="Q180" s="72">
        <v>0</v>
      </c>
      <c r="R180" s="72">
        <v>0</v>
      </c>
      <c r="S180" s="72">
        <v>0</v>
      </c>
      <c r="T180" s="72">
        <v>0</v>
      </c>
      <c r="U180" s="72">
        <v>0</v>
      </c>
      <c r="V180" s="72">
        <v>6.5</v>
      </c>
      <c r="W180" s="72">
        <v>0</v>
      </c>
      <c r="X180" s="72">
        <v>0</v>
      </c>
      <c r="Y180" s="72">
        <v>0</v>
      </c>
      <c r="Z180" s="72">
        <v>0</v>
      </c>
      <c r="AA180" s="72">
        <v>0</v>
      </c>
      <c r="AB180" s="72">
        <v>0</v>
      </c>
      <c r="AC180" s="72">
        <v>0.15</v>
      </c>
      <c r="AD180" s="72">
        <v>0</v>
      </c>
      <c r="AE180" s="72">
        <v>0</v>
      </c>
      <c r="AF180" s="72">
        <v>0</v>
      </c>
      <c r="AG180" s="72">
        <v>0</v>
      </c>
      <c r="AH180" s="72">
        <v>35.891999999999996</v>
      </c>
      <c r="AI180" s="72">
        <v>26</v>
      </c>
      <c r="AJ180" s="74"/>
      <c r="AK180" s="60">
        <v>0</v>
      </c>
      <c r="AL180" s="73">
        <v>0.39</v>
      </c>
      <c r="AM180" s="59"/>
      <c r="AN180" s="59"/>
      <c r="AO180" s="60">
        <v>0.54</v>
      </c>
      <c r="AP180" s="59"/>
      <c r="AQ180" s="60">
        <v>0</v>
      </c>
      <c r="AR180" s="60">
        <v>27.9</v>
      </c>
      <c r="AS180" s="60">
        <v>6.5</v>
      </c>
      <c r="AT180" s="60">
        <v>0</v>
      </c>
      <c r="AU180" s="62"/>
      <c r="AV180" s="62"/>
      <c r="AW180" s="62"/>
      <c r="AX180" s="62"/>
      <c r="AY180" s="62"/>
      <c r="AZ180" s="62"/>
      <c r="BA180" s="62"/>
      <c r="BB180" s="62"/>
      <c r="BC180" s="62"/>
      <c r="BD180" s="62"/>
      <c r="BE180" s="62"/>
      <c r="BF180" s="62"/>
      <c r="BG180" s="62"/>
      <c r="BH180" s="62"/>
      <c r="BI180" s="62"/>
      <c r="BJ180" s="62"/>
      <c r="BK180" s="62"/>
      <c r="BL180" s="62"/>
      <c r="BM180" s="62"/>
      <c r="BN180" s="37"/>
    </row>
    <row r="181" spans="1:66" ht="15" x14ac:dyDescent="0.25">
      <c r="A181" s="71" t="s">
        <v>297</v>
      </c>
      <c r="B181" s="71" t="s">
        <v>298</v>
      </c>
      <c r="C181" s="72">
        <v>0</v>
      </c>
      <c r="D181" s="72">
        <v>9.7866530955865567</v>
      </c>
      <c r="E181" s="72">
        <v>0</v>
      </c>
      <c r="F181" s="72">
        <v>0</v>
      </c>
      <c r="G181" s="72">
        <v>0</v>
      </c>
      <c r="H181" s="72">
        <v>0</v>
      </c>
      <c r="I181" s="72">
        <v>0</v>
      </c>
      <c r="J181" s="72">
        <v>0</v>
      </c>
      <c r="K181" s="72">
        <v>0</v>
      </c>
      <c r="L181" s="72">
        <v>0</v>
      </c>
      <c r="M181" s="72">
        <v>14.35</v>
      </c>
      <c r="N181" s="72">
        <v>35.479999999999997</v>
      </c>
      <c r="O181" s="72">
        <v>10.57</v>
      </c>
      <c r="P181" s="72">
        <v>41.824617254372093</v>
      </c>
      <c r="Q181" s="72">
        <v>0</v>
      </c>
      <c r="R181" s="72">
        <v>0</v>
      </c>
      <c r="S181" s="72">
        <v>0</v>
      </c>
      <c r="T181" s="72">
        <v>0</v>
      </c>
      <c r="U181" s="72">
        <v>0</v>
      </c>
      <c r="V181" s="72">
        <v>0</v>
      </c>
      <c r="W181" s="72">
        <v>0</v>
      </c>
      <c r="X181" s="72">
        <v>0</v>
      </c>
      <c r="Y181" s="72">
        <v>0</v>
      </c>
      <c r="Z181" s="72">
        <v>0</v>
      </c>
      <c r="AA181" s="72">
        <v>1.64</v>
      </c>
      <c r="AB181" s="72">
        <v>4.07</v>
      </c>
      <c r="AC181" s="72">
        <v>0</v>
      </c>
      <c r="AD181" s="72">
        <v>3.871</v>
      </c>
      <c r="AE181" s="72">
        <v>0</v>
      </c>
      <c r="AF181" s="72">
        <v>0</v>
      </c>
      <c r="AG181" s="72">
        <v>3.6509999999999998</v>
      </c>
      <c r="AH181" s="72">
        <v>123.60327034995866</v>
      </c>
      <c r="AI181" s="72">
        <v>117.9</v>
      </c>
      <c r="AJ181" s="74"/>
      <c r="AK181" s="60">
        <v>3.6509999999999998</v>
      </c>
      <c r="AL181" s="73">
        <v>3.6509999999999998</v>
      </c>
      <c r="AM181" s="59"/>
      <c r="AN181" s="59"/>
      <c r="AO181" s="60">
        <v>5.2909999999999995</v>
      </c>
      <c r="AP181" s="59"/>
      <c r="AQ181" s="60">
        <v>0</v>
      </c>
      <c r="AR181" s="60">
        <v>102.22461725437209</v>
      </c>
      <c r="AS181" s="60">
        <v>0</v>
      </c>
      <c r="AT181" s="60">
        <v>2.4300000000000002</v>
      </c>
      <c r="AU181" s="62"/>
      <c r="AV181" s="62"/>
      <c r="AW181" s="62"/>
      <c r="AX181" s="62"/>
      <c r="AY181" s="62"/>
      <c r="AZ181" s="62"/>
      <c r="BA181" s="62"/>
      <c r="BB181" s="62"/>
      <c r="BC181" s="62"/>
      <c r="BD181" s="62"/>
      <c r="BE181" s="62"/>
      <c r="BF181" s="62"/>
      <c r="BG181" s="62"/>
      <c r="BH181" s="62"/>
      <c r="BI181" s="62"/>
      <c r="BJ181" s="62"/>
      <c r="BK181" s="62"/>
      <c r="BL181" s="62"/>
      <c r="BM181" s="62"/>
      <c r="BN181" s="37"/>
    </row>
    <row r="182" spans="1:66" ht="15" x14ac:dyDescent="0.25">
      <c r="A182" s="71" t="s">
        <v>92</v>
      </c>
      <c r="B182" s="71" t="s">
        <v>299</v>
      </c>
      <c r="C182" s="72">
        <v>0</v>
      </c>
      <c r="D182" s="72">
        <v>0.3</v>
      </c>
      <c r="E182" s="72">
        <v>0</v>
      </c>
      <c r="F182" s="72">
        <v>0</v>
      </c>
      <c r="G182" s="72">
        <v>0</v>
      </c>
      <c r="H182" s="72">
        <v>0</v>
      </c>
      <c r="I182" s="72">
        <v>0</v>
      </c>
      <c r="J182" s="72">
        <v>0</v>
      </c>
      <c r="K182" s="72">
        <v>0</v>
      </c>
      <c r="L182" s="72">
        <v>0</v>
      </c>
      <c r="M182" s="72">
        <v>0</v>
      </c>
      <c r="N182" s="72">
        <v>0</v>
      </c>
      <c r="O182" s="72">
        <v>0</v>
      </c>
      <c r="P182" s="72">
        <v>0</v>
      </c>
      <c r="Q182" s="72">
        <v>0</v>
      </c>
      <c r="R182" s="72">
        <v>0</v>
      </c>
      <c r="S182" s="72">
        <v>0</v>
      </c>
      <c r="T182" s="72">
        <v>9.4</v>
      </c>
      <c r="U182" s="72">
        <v>22</v>
      </c>
      <c r="V182" s="72">
        <v>9.1999999999999993</v>
      </c>
      <c r="W182" s="72">
        <v>0</v>
      </c>
      <c r="X182" s="72">
        <v>0</v>
      </c>
      <c r="Y182" s="72">
        <v>0</v>
      </c>
      <c r="Z182" s="72">
        <v>0</v>
      </c>
      <c r="AA182" s="72">
        <v>8.6</v>
      </c>
      <c r="AB182" s="72">
        <v>17</v>
      </c>
      <c r="AC182" s="72">
        <v>0</v>
      </c>
      <c r="AD182" s="72">
        <v>0</v>
      </c>
      <c r="AE182" s="72">
        <v>0</v>
      </c>
      <c r="AF182" s="72">
        <v>0</v>
      </c>
      <c r="AG182" s="72">
        <v>1</v>
      </c>
      <c r="AH182" s="72">
        <v>58.9</v>
      </c>
      <c r="AI182" s="72">
        <v>49</v>
      </c>
      <c r="AJ182" s="74"/>
      <c r="AK182" s="60">
        <v>1</v>
      </c>
      <c r="AL182" s="73">
        <v>1</v>
      </c>
      <c r="AM182" s="59"/>
      <c r="AN182" s="59"/>
      <c r="AO182" s="60">
        <v>9.6</v>
      </c>
      <c r="AP182" s="59"/>
      <c r="AQ182" s="60">
        <v>0</v>
      </c>
      <c r="AR182" s="60">
        <v>0</v>
      </c>
      <c r="AS182" s="60">
        <v>31.2</v>
      </c>
      <c r="AT182" s="60">
        <v>8.4</v>
      </c>
      <c r="AU182" s="62"/>
      <c r="AV182" s="62"/>
      <c r="AW182" s="62"/>
      <c r="AX182" s="62"/>
      <c r="AY182" s="62"/>
      <c r="AZ182" s="62"/>
      <c r="BA182" s="62"/>
      <c r="BB182" s="62"/>
      <c r="BC182" s="62"/>
      <c r="BD182" s="62"/>
      <c r="BE182" s="62"/>
      <c r="BF182" s="62"/>
      <c r="BG182" s="62"/>
      <c r="BH182" s="62"/>
      <c r="BI182" s="62"/>
      <c r="BJ182" s="62"/>
      <c r="BK182" s="62"/>
      <c r="BL182" s="62"/>
      <c r="BM182" s="62"/>
      <c r="BN182" s="37"/>
    </row>
    <row r="183" spans="1:66" ht="15" x14ac:dyDescent="0.25">
      <c r="A183" s="71" t="s">
        <v>192</v>
      </c>
      <c r="B183" s="71" t="s">
        <v>300</v>
      </c>
      <c r="C183" s="72">
        <v>0</v>
      </c>
      <c r="D183" s="72">
        <v>0.93</v>
      </c>
      <c r="E183" s="72">
        <v>0</v>
      </c>
      <c r="F183" s="72">
        <v>0</v>
      </c>
      <c r="G183" s="72">
        <v>0</v>
      </c>
      <c r="H183" s="72">
        <v>0</v>
      </c>
      <c r="I183" s="72">
        <v>0</v>
      </c>
      <c r="J183" s="72">
        <v>0</v>
      </c>
      <c r="K183" s="72">
        <v>0</v>
      </c>
      <c r="L183" s="72">
        <v>0</v>
      </c>
      <c r="M183" s="72">
        <v>13.8</v>
      </c>
      <c r="N183" s="72">
        <v>2.2999999999999998</v>
      </c>
      <c r="O183" s="72">
        <v>0</v>
      </c>
      <c r="P183" s="72">
        <v>15.4</v>
      </c>
      <c r="Q183" s="72">
        <v>0</v>
      </c>
      <c r="R183" s="72">
        <v>0</v>
      </c>
      <c r="S183" s="72">
        <v>6.5</v>
      </c>
      <c r="T183" s="72">
        <v>0</v>
      </c>
      <c r="U183" s="72">
        <v>0</v>
      </c>
      <c r="V183" s="72">
        <v>0</v>
      </c>
      <c r="W183" s="72">
        <v>0</v>
      </c>
      <c r="X183" s="72">
        <v>0</v>
      </c>
      <c r="Y183" s="72">
        <v>0</v>
      </c>
      <c r="Z183" s="72">
        <v>0</v>
      </c>
      <c r="AA183" s="72">
        <v>0</v>
      </c>
      <c r="AB183" s="72">
        <v>0</v>
      </c>
      <c r="AC183" s="72">
        <v>0</v>
      </c>
      <c r="AD183" s="72">
        <v>0</v>
      </c>
      <c r="AE183" s="72">
        <v>0</v>
      </c>
      <c r="AF183" s="72">
        <v>0</v>
      </c>
      <c r="AG183" s="72">
        <v>0.5</v>
      </c>
      <c r="AH183" s="72">
        <v>39.43</v>
      </c>
      <c r="AI183" s="72">
        <v>38</v>
      </c>
      <c r="AJ183" s="74"/>
      <c r="AK183" s="60">
        <v>0.5</v>
      </c>
      <c r="AL183" s="73">
        <v>0.5</v>
      </c>
      <c r="AM183" s="59"/>
      <c r="AN183" s="59"/>
      <c r="AO183" s="60">
        <v>0.5</v>
      </c>
      <c r="AP183" s="59"/>
      <c r="AQ183" s="60">
        <v>0</v>
      </c>
      <c r="AR183" s="60">
        <v>31.5</v>
      </c>
      <c r="AS183" s="60">
        <v>0</v>
      </c>
      <c r="AT183" s="60">
        <v>0</v>
      </c>
      <c r="AU183" s="62"/>
      <c r="AV183" s="62"/>
      <c r="AW183" s="62"/>
      <c r="AX183" s="62"/>
      <c r="AY183" s="62"/>
      <c r="AZ183" s="62"/>
      <c r="BA183" s="62"/>
      <c r="BB183" s="62"/>
      <c r="BC183" s="62"/>
      <c r="BD183" s="62"/>
      <c r="BE183" s="62"/>
      <c r="BF183" s="62"/>
      <c r="BG183" s="62"/>
      <c r="BH183" s="62"/>
      <c r="BI183" s="62"/>
      <c r="BJ183" s="62"/>
      <c r="BK183" s="62"/>
      <c r="BL183" s="62"/>
      <c r="BM183" s="62"/>
      <c r="BN183" s="37"/>
    </row>
    <row r="184" spans="1:66" ht="15" x14ac:dyDescent="0.25">
      <c r="A184" s="71" t="s">
        <v>225</v>
      </c>
      <c r="B184" s="71" t="s">
        <v>301</v>
      </c>
      <c r="C184" s="72">
        <v>0</v>
      </c>
      <c r="D184" s="72">
        <v>0</v>
      </c>
      <c r="E184" s="72">
        <v>0</v>
      </c>
      <c r="F184" s="72">
        <v>0</v>
      </c>
      <c r="G184" s="72">
        <v>0</v>
      </c>
      <c r="H184" s="72">
        <v>0</v>
      </c>
      <c r="I184" s="72">
        <v>0</v>
      </c>
      <c r="J184" s="72">
        <v>0</v>
      </c>
      <c r="K184" s="72">
        <v>0</v>
      </c>
      <c r="L184" s="72">
        <v>0</v>
      </c>
      <c r="M184" s="72">
        <v>30.015942587872352</v>
      </c>
      <c r="N184" s="72">
        <v>42.742571882730275</v>
      </c>
      <c r="O184" s="72">
        <v>0</v>
      </c>
      <c r="P184" s="72">
        <v>18.185554792652301</v>
      </c>
      <c r="Q184" s="72">
        <v>0</v>
      </c>
      <c r="R184" s="72">
        <v>0</v>
      </c>
      <c r="S184" s="72">
        <v>0</v>
      </c>
      <c r="T184" s="72">
        <v>0.40699999999999997</v>
      </c>
      <c r="U184" s="72">
        <v>0</v>
      </c>
      <c r="V184" s="72">
        <v>0</v>
      </c>
      <c r="W184" s="72">
        <v>0</v>
      </c>
      <c r="X184" s="72">
        <v>0</v>
      </c>
      <c r="Y184" s="72">
        <v>0</v>
      </c>
      <c r="Z184" s="72">
        <v>0</v>
      </c>
      <c r="AA184" s="72">
        <v>0</v>
      </c>
      <c r="AB184" s="72">
        <v>0</v>
      </c>
      <c r="AC184" s="72">
        <v>0</v>
      </c>
      <c r="AD184" s="72">
        <v>19.100000000000001</v>
      </c>
      <c r="AE184" s="72">
        <v>19.100000000000001</v>
      </c>
      <c r="AF184" s="72">
        <v>0</v>
      </c>
      <c r="AG184" s="72">
        <v>4.55</v>
      </c>
      <c r="AH184" s="72">
        <v>134.10106926325491</v>
      </c>
      <c r="AI184" s="72">
        <v>109.97</v>
      </c>
      <c r="AJ184" s="74"/>
      <c r="AK184" s="60">
        <v>4.55</v>
      </c>
      <c r="AL184" s="73">
        <v>4.55</v>
      </c>
      <c r="AM184" s="59"/>
      <c r="AN184" s="59"/>
      <c r="AO184" s="60">
        <v>4.55</v>
      </c>
      <c r="AP184" s="59"/>
      <c r="AQ184" s="60">
        <v>0</v>
      </c>
      <c r="AR184" s="60">
        <v>90.944069263254917</v>
      </c>
      <c r="AS184" s="60">
        <v>0</v>
      </c>
      <c r="AT184" s="60">
        <v>0</v>
      </c>
      <c r="AU184" s="62"/>
      <c r="AV184" s="62"/>
      <c r="AW184" s="62"/>
      <c r="AX184" s="62"/>
      <c r="AY184" s="62"/>
      <c r="AZ184" s="62"/>
      <c r="BA184" s="62"/>
      <c r="BB184" s="62"/>
      <c r="BC184" s="62"/>
      <c r="BD184" s="62"/>
      <c r="BE184" s="62"/>
      <c r="BF184" s="62"/>
      <c r="BG184" s="62"/>
      <c r="BH184" s="62"/>
      <c r="BI184" s="62"/>
      <c r="BJ184" s="62"/>
      <c r="BK184" s="62"/>
      <c r="BL184" s="62"/>
      <c r="BM184" s="62"/>
      <c r="BN184" s="37"/>
    </row>
    <row r="185" spans="1:66" ht="15" x14ac:dyDescent="0.25">
      <c r="A185" s="71" t="s">
        <v>133</v>
      </c>
      <c r="B185" s="71" t="s">
        <v>302</v>
      </c>
      <c r="C185" s="72">
        <v>0</v>
      </c>
      <c r="D185" s="72">
        <v>0.111</v>
      </c>
      <c r="E185" s="72">
        <v>0</v>
      </c>
      <c r="F185" s="72">
        <v>0</v>
      </c>
      <c r="G185" s="72">
        <v>0</v>
      </c>
      <c r="H185" s="72">
        <v>0</v>
      </c>
      <c r="I185" s="72">
        <v>0</v>
      </c>
      <c r="J185" s="72">
        <v>0</v>
      </c>
      <c r="K185" s="72">
        <v>0</v>
      </c>
      <c r="L185" s="72">
        <v>0</v>
      </c>
      <c r="M185" s="72">
        <v>0</v>
      </c>
      <c r="N185" s="72">
        <v>0</v>
      </c>
      <c r="O185" s="72">
        <v>0</v>
      </c>
      <c r="P185" s="72">
        <v>0</v>
      </c>
      <c r="Q185" s="72">
        <v>0</v>
      </c>
      <c r="R185" s="72">
        <v>0</v>
      </c>
      <c r="S185" s="72">
        <v>0</v>
      </c>
      <c r="T185" s="72">
        <v>0</v>
      </c>
      <c r="U185" s="72">
        <v>0</v>
      </c>
      <c r="V185" s="72">
        <v>0.92800000000000005</v>
      </c>
      <c r="W185" s="72">
        <v>0</v>
      </c>
      <c r="X185" s="72">
        <v>0</v>
      </c>
      <c r="Y185" s="72">
        <v>0</v>
      </c>
      <c r="Z185" s="72">
        <v>0</v>
      </c>
      <c r="AA185" s="72">
        <v>0</v>
      </c>
      <c r="AB185" s="72">
        <v>0</v>
      </c>
      <c r="AC185" s="72">
        <v>0</v>
      </c>
      <c r="AD185" s="72">
        <v>0</v>
      </c>
      <c r="AE185" s="72">
        <v>0</v>
      </c>
      <c r="AF185" s="72">
        <v>0</v>
      </c>
      <c r="AG185" s="72">
        <v>2.5219999999999999E-2</v>
      </c>
      <c r="AH185" s="72">
        <v>1.0642200000000002</v>
      </c>
      <c r="AI185" s="72">
        <v>0.78900000000000003</v>
      </c>
      <c r="AJ185" s="74"/>
      <c r="AK185" s="60">
        <v>2.5219999999999999E-2</v>
      </c>
      <c r="AL185" s="73">
        <v>2.5219999999999999E-2</v>
      </c>
      <c r="AM185" s="59"/>
      <c r="AN185" s="59"/>
      <c r="AO185" s="60">
        <v>2.5219999999999999E-2</v>
      </c>
      <c r="AP185" s="59"/>
      <c r="AQ185" s="60">
        <v>0</v>
      </c>
      <c r="AR185" s="60">
        <v>0</v>
      </c>
      <c r="AS185" s="60">
        <v>0.92800000000000005</v>
      </c>
      <c r="AT185" s="60">
        <v>0</v>
      </c>
      <c r="AU185" s="62"/>
      <c r="AV185" s="62"/>
      <c r="AW185" s="62"/>
      <c r="AX185" s="62"/>
      <c r="AY185" s="62"/>
      <c r="AZ185" s="62"/>
      <c r="BA185" s="62"/>
      <c r="BB185" s="62"/>
      <c r="BC185" s="62"/>
      <c r="BD185" s="62"/>
      <c r="BE185" s="62"/>
      <c r="BF185" s="62"/>
      <c r="BG185" s="62"/>
      <c r="BH185" s="62"/>
      <c r="BI185" s="62"/>
      <c r="BJ185" s="62"/>
      <c r="BK185" s="62"/>
      <c r="BL185" s="62"/>
      <c r="BM185" s="62"/>
      <c r="BN185" s="37"/>
    </row>
    <row r="186" spans="1:66" ht="15" x14ac:dyDescent="0.25">
      <c r="A186" s="71" t="s">
        <v>245</v>
      </c>
      <c r="B186" s="71" t="s">
        <v>303</v>
      </c>
      <c r="C186" s="72">
        <v>0</v>
      </c>
      <c r="D186" s="72">
        <v>0</v>
      </c>
      <c r="E186" s="72">
        <v>0</v>
      </c>
      <c r="F186" s="72">
        <v>6.2352941176470589</v>
      </c>
      <c r="G186" s="72">
        <v>0</v>
      </c>
      <c r="H186" s="72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20.117647058823533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</v>
      </c>
      <c r="AB186" s="72">
        <v>4.3</v>
      </c>
      <c r="AC186" s="72">
        <v>0</v>
      </c>
      <c r="AD186" s="72">
        <v>0</v>
      </c>
      <c r="AE186" s="72">
        <v>0</v>
      </c>
      <c r="AF186" s="72">
        <v>0</v>
      </c>
      <c r="AG186" s="72">
        <v>0.77500000000000002</v>
      </c>
      <c r="AH186" s="72">
        <v>31.42794117647059</v>
      </c>
      <c r="AI186" s="72">
        <v>23.12</v>
      </c>
      <c r="AJ186" s="74"/>
      <c r="AK186" s="60">
        <v>0.77500000000000002</v>
      </c>
      <c r="AL186" s="73">
        <v>0.77500000000000002</v>
      </c>
      <c r="AM186" s="59"/>
      <c r="AN186" s="59"/>
      <c r="AO186" s="60">
        <v>0.77500000000000002</v>
      </c>
      <c r="AP186" s="59"/>
      <c r="AQ186" s="60">
        <v>6.2352941176470589</v>
      </c>
      <c r="AR186" s="60">
        <v>20.117647058823533</v>
      </c>
      <c r="AS186" s="60">
        <v>0</v>
      </c>
      <c r="AT186" s="60">
        <v>4.3</v>
      </c>
      <c r="AU186" s="62"/>
      <c r="AV186" s="62"/>
      <c r="AW186" s="62"/>
      <c r="AX186" s="62"/>
      <c r="AY186" s="62"/>
      <c r="AZ186" s="62"/>
      <c r="BA186" s="62"/>
      <c r="BB186" s="62"/>
      <c r="BC186" s="62"/>
      <c r="BD186" s="62"/>
      <c r="BE186" s="62"/>
      <c r="BF186" s="62"/>
      <c r="BG186" s="62"/>
      <c r="BH186" s="62"/>
      <c r="BI186" s="62"/>
      <c r="BJ186" s="62"/>
      <c r="BK186" s="62"/>
      <c r="BL186" s="62"/>
      <c r="BM186" s="62"/>
      <c r="BN186" s="37"/>
    </row>
    <row r="187" spans="1:66" ht="15" x14ac:dyDescent="0.25">
      <c r="A187" s="71" t="s">
        <v>84</v>
      </c>
      <c r="B187" s="71" t="s">
        <v>304</v>
      </c>
      <c r="C187" s="72">
        <v>0</v>
      </c>
      <c r="D187" s="72">
        <v>6.6000000000000003E-2</v>
      </c>
      <c r="E187" s="72">
        <v>0</v>
      </c>
      <c r="F187" s="72">
        <v>0</v>
      </c>
      <c r="G187" s="72">
        <v>0</v>
      </c>
      <c r="H187" s="72">
        <v>0</v>
      </c>
      <c r="I187" s="72">
        <v>0</v>
      </c>
      <c r="J187" s="72">
        <v>0</v>
      </c>
      <c r="K187" s="72">
        <v>0</v>
      </c>
      <c r="L187" s="72">
        <v>0</v>
      </c>
      <c r="M187" s="72">
        <v>0</v>
      </c>
      <c r="N187" s="72">
        <v>0</v>
      </c>
      <c r="O187" s="72">
        <v>0</v>
      </c>
      <c r="P187" s="72">
        <v>0</v>
      </c>
      <c r="Q187" s="72">
        <v>0</v>
      </c>
      <c r="R187" s="72">
        <v>0</v>
      </c>
      <c r="S187" s="72">
        <v>0</v>
      </c>
      <c r="T187" s="72">
        <v>0</v>
      </c>
      <c r="U187" s="72">
        <v>4.08</v>
      </c>
      <c r="V187" s="72">
        <v>0.91</v>
      </c>
      <c r="W187" s="72">
        <v>12.2</v>
      </c>
      <c r="X187" s="72">
        <v>0</v>
      </c>
      <c r="Y187" s="72">
        <v>0.15</v>
      </c>
      <c r="Z187" s="72">
        <v>0</v>
      </c>
      <c r="AA187" s="72">
        <v>0</v>
      </c>
      <c r="AB187" s="72">
        <v>0</v>
      </c>
      <c r="AC187" s="72">
        <v>0</v>
      </c>
      <c r="AD187" s="72">
        <v>0</v>
      </c>
      <c r="AE187" s="72">
        <v>0</v>
      </c>
      <c r="AF187" s="72">
        <v>0</v>
      </c>
      <c r="AG187" s="72">
        <v>0.38</v>
      </c>
      <c r="AH187" s="72">
        <v>17.785999999999998</v>
      </c>
      <c r="AI187" s="72">
        <v>14.173999999999999</v>
      </c>
      <c r="AJ187" s="74"/>
      <c r="AK187" s="60">
        <v>0.38</v>
      </c>
      <c r="AL187" s="73">
        <v>0.38</v>
      </c>
      <c r="AM187" s="59"/>
      <c r="AN187" s="59"/>
      <c r="AO187" s="60">
        <v>0.38</v>
      </c>
      <c r="AP187" s="59"/>
      <c r="AQ187" s="60">
        <v>0</v>
      </c>
      <c r="AR187" s="60">
        <v>0.15</v>
      </c>
      <c r="AS187" s="60">
        <v>4.99</v>
      </c>
      <c r="AT187" s="60">
        <v>0</v>
      </c>
      <c r="AU187" s="62"/>
      <c r="AV187" s="62"/>
      <c r="AW187" s="62"/>
      <c r="AX187" s="62"/>
      <c r="AY187" s="62"/>
      <c r="AZ187" s="62"/>
      <c r="BA187" s="62"/>
      <c r="BB187" s="62"/>
      <c r="BC187" s="62"/>
      <c r="BD187" s="62"/>
      <c r="BE187" s="62"/>
      <c r="BF187" s="62"/>
      <c r="BG187" s="62"/>
      <c r="BH187" s="62"/>
      <c r="BI187" s="62"/>
      <c r="BJ187" s="62"/>
      <c r="BK187" s="62"/>
      <c r="BL187" s="62"/>
      <c r="BM187" s="62"/>
      <c r="BN187" s="37"/>
    </row>
    <row r="188" spans="1:66" ht="15" x14ac:dyDescent="0.25">
      <c r="A188" s="71" t="s">
        <v>89</v>
      </c>
      <c r="B188" s="71" t="s">
        <v>305</v>
      </c>
      <c r="C188" s="72">
        <v>0</v>
      </c>
      <c r="D188" s="72">
        <v>1.0999999999999999E-2</v>
      </c>
      <c r="E188" s="72">
        <v>0</v>
      </c>
      <c r="F188" s="72">
        <v>0</v>
      </c>
      <c r="G188" s="72">
        <v>0</v>
      </c>
      <c r="H188" s="72">
        <v>0</v>
      </c>
      <c r="I188" s="72">
        <v>0</v>
      </c>
      <c r="J188" s="72">
        <v>0</v>
      </c>
      <c r="K188" s="72">
        <v>0</v>
      </c>
      <c r="L188" s="72">
        <v>0</v>
      </c>
      <c r="M188" s="72">
        <v>0</v>
      </c>
      <c r="N188" s="72">
        <v>0</v>
      </c>
      <c r="O188" s="72">
        <v>0</v>
      </c>
      <c r="P188" s="72">
        <v>0</v>
      </c>
      <c r="Q188" s="72">
        <v>0</v>
      </c>
      <c r="R188" s="72">
        <v>0</v>
      </c>
      <c r="S188" s="72">
        <v>0</v>
      </c>
      <c r="T188" s="72">
        <v>0</v>
      </c>
      <c r="U188" s="72">
        <v>6.54</v>
      </c>
      <c r="V188" s="72">
        <v>0</v>
      </c>
      <c r="W188" s="72">
        <v>0</v>
      </c>
      <c r="X188" s="72">
        <v>0</v>
      </c>
      <c r="Y188" s="72">
        <v>0</v>
      </c>
      <c r="Z188" s="72">
        <v>0</v>
      </c>
      <c r="AA188" s="72">
        <v>0</v>
      </c>
      <c r="AB188" s="72">
        <v>0</v>
      </c>
      <c r="AC188" s="72">
        <v>5.0000000000000001E-3</v>
      </c>
      <c r="AD188" s="72">
        <v>0</v>
      </c>
      <c r="AE188" s="72">
        <v>0</v>
      </c>
      <c r="AF188" s="72">
        <v>0</v>
      </c>
      <c r="AG188" s="72">
        <v>8.3000000000000004E-2</v>
      </c>
      <c r="AH188" s="72">
        <v>6.6390000000000002</v>
      </c>
      <c r="AI188" s="72">
        <v>5.4450000000000003</v>
      </c>
      <c r="AJ188" s="74"/>
      <c r="AK188" s="60">
        <v>8.3000000000000004E-2</v>
      </c>
      <c r="AL188" s="73">
        <v>8.3000000000000004E-2</v>
      </c>
      <c r="AM188" s="59"/>
      <c r="AN188" s="59"/>
      <c r="AO188" s="60">
        <v>8.8000000000000009E-2</v>
      </c>
      <c r="AP188" s="59"/>
      <c r="AQ188" s="60">
        <v>0</v>
      </c>
      <c r="AR188" s="60">
        <v>0</v>
      </c>
      <c r="AS188" s="60">
        <v>6.54</v>
      </c>
      <c r="AT188" s="60">
        <v>0</v>
      </c>
      <c r="AU188" s="62"/>
      <c r="AV188" s="62"/>
      <c r="AW188" s="62"/>
      <c r="AX188" s="62"/>
      <c r="AY188" s="62"/>
      <c r="AZ188" s="62"/>
      <c r="BA188" s="62"/>
      <c r="BB188" s="62"/>
      <c r="BC188" s="62"/>
      <c r="BD188" s="62"/>
      <c r="BE188" s="62"/>
      <c r="BF188" s="62"/>
      <c r="BG188" s="62"/>
      <c r="BH188" s="62"/>
      <c r="BI188" s="62"/>
      <c r="BJ188" s="62"/>
      <c r="BK188" s="62"/>
      <c r="BL188" s="62"/>
      <c r="BM188" s="62"/>
      <c r="BN188" s="37"/>
    </row>
    <row r="189" spans="1:66" ht="15" x14ac:dyDescent="0.25">
      <c r="A189" s="71" t="s">
        <v>109</v>
      </c>
      <c r="B189" s="71" t="s">
        <v>306</v>
      </c>
      <c r="C189" s="72">
        <v>0</v>
      </c>
      <c r="D189" s="72">
        <v>0</v>
      </c>
      <c r="E189" s="72">
        <v>0</v>
      </c>
      <c r="F189" s="72">
        <v>0</v>
      </c>
      <c r="G189" s="72">
        <v>0</v>
      </c>
      <c r="H189" s="72">
        <v>0</v>
      </c>
      <c r="I189" s="72">
        <v>0</v>
      </c>
      <c r="J189" s="72">
        <v>0</v>
      </c>
      <c r="K189" s="72">
        <v>0</v>
      </c>
      <c r="L189" s="72">
        <v>0</v>
      </c>
      <c r="M189" s="72">
        <v>0</v>
      </c>
      <c r="N189" s="72">
        <v>0</v>
      </c>
      <c r="O189" s="72">
        <v>0</v>
      </c>
      <c r="P189" s="72">
        <v>0</v>
      </c>
      <c r="Q189" s="72">
        <v>0</v>
      </c>
      <c r="R189" s="72">
        <v>0</v>
      </c>
      <c r="S189" s="72">
        <v>0</v>
      </c>
      <c r="T189" s="72">
        <v>0</v>
      </c>
      <c r="U189" s="72">
        <v>0</v>
      </c>
      <c r="V189" s="72">
        <v>0</v>
      </c>
      <c r="W189" s="72">
        <v>0</v>
      </c>
      <c r="X189" s="72">
        <v>0</v>
      </c>
      <c r="Y189" s="72">
        <v>0</v>
      </c>
      <c r="Z189" s="72">
        <v>0</v>
      </c>
      <c r="AA189" s="72">
        <v>0</v>
      </c>
      <c r="AB189" s="72">
        <v>0</v>
      </c>
      <c r="AC189" s="72">
        <v>0</v>
      </c>
      <c r="AD189" s="72">
        <v>0</v>
      </c>
      <c r="AE189" s="72">
        <v>0</v>
      </c>
      <c r="AF189" s="72">
        <v>0</v>
      </c>
      <c r="AG189" s="72" t="s">
        <v>633</v>
      </c>
      <c r="AH189" s="72">
        <v>0</v>
      </c>
      <c r="AI189" s="72">
        <v>0</v>
      </c>
      <c r="AJ189" s="74"/>
      <c r="AK189" s="60">
        <v>0</v>
      </c>
      <c r="AL189" s="73">
        <v>0</v>
      </c>
      <c r="AM189" s="59"/>
      <c r="AN189" s="59"/>
      <c r="AO189" s="60">
        <v>0</v>
      </c>
      <c r="AP189" s="59"/>
      <c r="AQ189" s="60">
        <v>0</v>
      </c>
      <c r="AR189" s="60">
        <v>0</v>
      </c>
      <c r="AS189" s="60">
        <v>0</v>
      </c>
      <c r="AT189" s="60">
        <v>0</v>
      </c>
      <c r="AU189" s="62"/>
      <c r="AV189" s="62"/>
      <c r="AW189" s="62"/>
      <c r="AX189" s="62"/>
      <c r="AY189" s="62"/>
      <c r="AZ189" s="62"/>
      <c r="BA189" s="62"/>
      <c r="BB189" s="62"/>
      <c r="BC189" s="62"/>
      <c r="BD189" s="62"/>
      <c r="BE189" s="62"/>
      <c r="BF189" s="62"/>
      <c r="BG189" s="62"/>
      <c r="BH189" s="62"/>
      <c r="BI189" s="62"/>
      <c r="BJ189" s="62"/>
      <c r="BK189" s="62"/>
      <c r="BL189" s="62"/>
      <c r="BM189" s="62"/>
      <c r="BN189" s="37"/>
    </row>
    <row r="190" spans="1:66" ht="15" x14ac:dyDescent="0.25">
      <c r="A190" s="71" t="s">
        <v>287</v>
      </c>
      <c r="B190" s="71" t="s">
        <v>307</v>
      </c>
      <c r="C190" s="72">
        <v>0</v>
      </c>
      <c r="D190" s="72">
        <v>1.05</v>
      </c>
      <c r="E190" s="72">
        <v>0</v>
      </c>
      <c r="F190" s="72">
        <v>0</v>
      </c>
      <c r="G190" s="72">
        <v>0</v>
      </c>
      <c r="H190" s="72">
        <v>0</v>
      </c>
      <c r="I190" s="72">
        <v>0</v>
      </c>
      <c r="J190" s="72">
        <v>76.08</v>
      </c>
      <c r="K190" s="72">
        <v>0</v>
      </c>
      <c r="L190" s="72">
        <v>0</v>
      </c>
      <c r="M190" s="72">
        <v>0</v>
      </c>
      <c r="N190" s="72">
        <v>0</v>
      </c>
      <c r="O190" s="72">
        <v>0</v>
      </c>
      <c r="P190" s="72">
        <v>0</v>
      </c>
      <c r="Q190" s="72">
        <v>0</v>
      </c>
      <c r="R190" s="72">
        <v>0</v>
      </c>
      <c r="S190" s="72">
        <v>0</v>
      </c>
      <c r="T190" s="72">
        <v>28.84</v>
      </c>
      <c r="U190" s="72">
        <v>0</v>
      </c>
      <c r="V190" s="72">
        <v>0</v>
      </c>
      <c r="W190" s="72">
        <v>0</v>
      </c>
      <c r="X190" s="72">
        <v>0</v>
      </c>
      <c r="Y190" s="72">
        <v>0</v>
      </c>
      <c r="Z190" s="72">
        <v>0</v>
      </c>
      <c r="AA190" s="72">
        <v>0</v>
      </c>
      <c r="AB190" s="72">
        <v>0</v>
      </c>
      <c r="AC190" s="72">
        <v>13.2</v>
      </c>
      <c r="AD190" s="72">
        <v>111.9</v>
      </c>
      <c r="AE190" s="72">
        <v>0</v>
      </c>
      <c r="AF190" s="72">
        <v>0</v>
      </c>
      <c r="AG190" s="72">
        <v>2.7280000000000002</v>
      </c>
      <c r="AH190" s="72">
        <v>233.798</v>
      </c>
      <c r="AI190" s="72">
        <v>194.738</v>
      </c>
      <c r="AJ190" s="74"/>
      <c r="AK190" s="60">
        <v>2.7280000000000002</v>
      </c>
      <c r="AL190" s="73">
        <v>2.7280000000000002</v>
      </c>
      <c r="AM190" s="59"/>
      <c r="AN190" s="59"/>
      <c r="AO190" s="60">
        <v>15.927999999999999</v>
      </c>
      <c r="AP190" s="59"/>
      <c r="AQ190" s="60">
        <v>0</v>
      </c>
      <c r="AR190" s="60">
        <v>0</v>
      </c>
      <c r="AS190" s="60">
        <v>0</v>
      </c>
      <c r="AT190" s="60">
        <v>0</v>
      </c>
      <c r="AU190" s="62"/>
      <c r="AV190" s="62"/>
      <c r="AW190" s="62"/>
      <c r="AX190" s="62"/>
      <c r="AY190" s="62"/>
      <c r="AZ190" s="62"/>
      <c r="BA190" s="62"/>
      <c r="BB190" s="62"/>
      <c r="BC190" s="62"/>
      <c r="BD190" s="62"/>
      <c r="BE190" s="62"/>
      <c r="BF190" s="62"/>
      <c r="BG190" s="62"/>
      <c r="BH190" s="62"/>
      <c r="BI190" s="62"/>
      <c r="BJ190" s="62"/>
      <c r="BK190" s="62"/>
      <c r="BL190" s="62"/>
      <c r="BM190" s="62"/>
      <c r="BN190" s="37"/>
    </row>
    <row r="191" spans="1:66" ht="15" x14ac:dyDescent="0.25">
      <c r="A191" s="71" t="s">
        <v>73</v>
      </c>
      <c r="B191" s="71" t="s">
        <v>308</v>
      </c>
      <c r="C191" s="72">
        <v>0</v>
      </c>
      <c r="D191" s="72">
        <v>0.2</v>
      </c>
      <c r="E191" s="72">
        <v>0</v>
      </c>
      <c r="F191" s="72">
        <v>0</v>
      </c>
      <c r="G191" s="72">
        <v>0</v>
      </c>
      <c r="H191" s="72">
        <v>0</v>
      </c>
      <c r="I191" s="72">
        <v>0</v>
      </c>
      <c r="J191" s="72">
        <v>0</v>
      </c>
      <c r="K191" s="72">
        <v>0</v>
      </c>
      <c r="L191" s="72">
        <v>0</v>
      </c>
      <c r="M191" s="72">
        <v>0</v>
      </c>
      <c r="N191" s="72">
        <v>0</v>
      </c>
      <c r="O191" s="72">
        <v>0</v>
      </c>
      <c r="P191" s="72">
        <v>2.6</v>
      </c>
      <c r="Q191" s="72">
        <v>0</v>
      </c>
      <c r="R191" s="72">
        <v>0</v>
      </c>
      <c r="S191" s="72">
        <v>0</v>
      </c>
      <c r="T191" s="72">
        <v>0</v>
      </c>
      <c r="U191" s="72">
        <v>9.1</v>
      </c>
      <c r="V191" s="72">
        <v>0</v>
      </c>
      <c r="W191" s="72">
        <v>0</v>
      </c>
      <c r="X191" s="72">
        <v>0</v>
      </c>
      <c r="Y191" s="72">
        <v>0</v>
      </c>
      <c r="Z191" s="72">
        <v>0</v>
      </c>
      <c r="AA191" s="72">
        <v>0</v>
      </c>
      <c r="AB191" s="72">
        <v>0</v>
      </c>
      <c r="AC191" s="72">
        <v>0</v>
      </c>
      <c r="AD191" s="72">
        <v>0</v>
      </c>
      <c r="AE191" s="72">
        <v>0</v>
      </c>
      <c r="AF191" s="72">
        <v>0</v>
      </c>
      <c r="AG191" s="72">
        <v>0.09</v>
      </c>
      <c r="AH191" s="72">
        <v>11.99</v>
      </c>
      <c r="AI191" s="72">
        <v>9.8030000000000008</v>
      </c>
      <c r="AJ191" s="74"/>
      <c r="AK191" s="60">
        <v>0.09</v>
      </c>
      <c r="AL191" s="73">
        <v>0.09</v>
      </c>
      <c r="AM191" s="59"/>
      <c r="AN191" s="59"/>
      <c r="AO191" s="60">
        <v>0.09</v>
      </c>
      <c r="AP191" s="59"/>
      <c r="AQ191" s="60">
        <v>0</v>
      </c>
      <c r="AR191" s="60">
        <v>2.6</v>
      </c>
      <c r="AS191" s="60">
        <v>9.1</v>
      </c>
      <c r="AT191" s="60">
        <v>0</v>
      </c>
      <c r="AU191" s="62"/>
      <c r="AV191" s="62"/>
      <c r="AW191" s="62"/>
      <c r="AX191" s="62"/>
      <c r="AY191" s="62"/>
      <c r="AZ191" s="62"/>
      <c r="BA191" s="62"/>
      <c r="BB191" s="62"/>
      <c r="BC191" s="62"/>
      <c r="BD191" s="62"/>
      <c r="BE191" s="62"/>
      <c r="BF191" s="62"/>
      <c r="BG191" s="62"/>
      <c r="BH191" s="62"/>
      <c r="BI191" s="62"/>
      <c r="BJ191" s="62"/>
      <c r="BK191" s="62"/>
      <c r="BL191" s="62"/>
      <c r="BM191" s="62"/>
      <c r="BN191" s="37"/>
    </row>
    <row r="192" spans="1:66" ht="15" x14ac:dyDescent="0.25">
      <c r="A192" s="71" t="s">
        <v>73</v>
      </c>
      <c r="B192" s="71" t="s">
        <v>309</v>
      </c>
      <c r="C192" s="72">
        <v>0</v>
      </c>
      <c r="D192" s="72">
        <v>0.09</v>
      </c>
      <c r="E192" s="72">
        <v>0</v>
      </c>
      <c r="F192" s="72">
        <v>0</v>
      </c>
      <c r="G192" s="72">
        <v>0</v>
      </c>
      <c r="H192" s="72">
        <v>0</v>
      </c>
      <c r="I192" s="72">
        <v>0</v>
      </c>
      <c r="J192" s="72">
        <v>0</v>
      </c>
      <c r="K192" s="72">
        <v>0</v>
      </c>
      <c r="L192" s="72">
        <v>0</v>
      </c>
      <c r="M192" s="72">
        <v>0</v>
      </c>
      <c r="N192" s="72">
        <v>0</v>
      </c>
      <c r="O192" s="72">
        <v>0</v>
      </c>
      <c r="P192" s="72">
        <v>16.8</v>
      </c>
      <c r="Q192" s="72">
        <v>0</v>
      </c>
      <c r="R192" s="72">
        <v>0</v>
      </c>
      <c r="S192" s="72">
        <v>0</v>
      </c>
      <c r="T192" s="72">
        <v>0</v>
      </c>
      <c r="U192" s="72">
        <v>0</v>
      </c>
      <c r="V192" s="72">
        <v>1.1000000000000001</v>
      </c>
      <c r="W192" s="72">
        <v>0</v>
      </c>
      <c r="X192" s="72">
        <v>0</v>
      </c>
      <c r="Y192" s="72">
        <v>0</v>
      </c>
      <c r="Z192" s="72">
        <v>0</v>
      </c>
      <c r="AA192" s="72">
        <v>0</v>
      </c>
      <c r="AB192" s="72">
        <v>0</v>
      </c>
      <c r="AC192" s="72">
        <v>0</v>
      </c>
      <c r="AD192" s="72">
        <v>0</v>
      </c>
      <c r="AE192" s="72">
        <v>0</v>
      </c>
      <c r="AF192" s="72">
        <v>0</v>
      </c>
      <c r="AG192" s="72">
        <v>0.06</v>
      </c>
      <c r="AH192" s="72">
        <v>18.05</v>
      </c>
      <c r="AI192" s="72">
        <v>13.618</v>
      </c>
      <c r="AJ192" s="74"/>
      <c r="AK192" s="60">
        <v>0.06</v>
      </c>
      <c r="AL192" s="73">
        <v>0.06</v>
      </c>
      <c r="AM192" s="59"/>
      <c r="AN192" s="59"/>
      <c r="AO192" s="60">
        <v>0.06</v>
      </c>
      <c r="AP192" s="59"/>
      <c r="AQ192" s="60">
        <v>0</v>
      </c>
      <c r="AR192" s="60">
        <v>16.8</v>
      </c>
      <c r="AS192" s="60">
        <v>1.1000000000000001</v>
      </c>
      <c r="AT192" s="60">
        <v>0</v>
      </c>
      <c r="AU192" s="62"/>
      <c r="AV192" s="62"/>
      <c r="AW192" s="62"/>
      <c r="AX192" s="62"/>
      <c r="AY192" s="62"/>
      <c r="AZ192" s="62"/>
      <c r="BA192" s="62"/>
      <c r="BB192" s="62"/>
      <c r="BC192" s="62"/>
      <c r="BD192" s="62"/>
      <c r="BE192" s="62"/>
      <c r="BF192" s="62"/>
      <c r="BG192" s="62"/>
      <c r="BH192" s="62"/>
      <c r="BI192" s="62"/>
      <c r="BJ192" s="62"/>
      <c r="BK192" s="62"/>
      <c r="BL192" s="62"/>
      <c r="BM192" s="62"/>
      <c r="BN192" s="37"/>
    </row>
    <row r="193" spans="1:66" ht="15" x14ac:dyDescent="0.25">
      <c r="A193" s="71" t="s">
        <v>310</v>
      </c>
      <c r="B193" s="71" t="s">
        <v>311</v>
      </c>
      <c r="C193" s="72">
        <v>0</v>
      </c>
      <c r="D193" s="72">
        <v>2</v>
      </c>
      <c r="E193" s="72">
        <v>0</v>
      </c>
      <c r="F193" s="72">
        <v>0</v>
      </c>
      <c r="G193" s="72">
        <v>0</v>
      </c>
      <c r="H193" s="72">
        <v>33.6</v>
      </c>
      <c r="I193" s="72">
        <v>0</v>
      </c>
      <c r="J193" s="72">
        <v>0</v>
      </c>
      <c r="K193" s="72">
        <v>12.3</v>
      </c>
      <c r="L193" s="72">
        <v>75.2</v>
      </c>
      <c r="M193" s="72">
        <v>0</v>
      </c>
      <c r="N193" s="72">
        <v>0</v>
      </c>
      <c r="O193" s="72">
        <v>0</v>
      </c>
      <c r="P193" s="72">
        <v>0</v>
      </c>
      <c r="Q193" s="72">
        <v>0</v>
      </c>
      <c r="R193" s="72">
        <v>0</v>
      </c>
      <c r="S193" s="72">
        <v>0</v>
      </c>
      <c r="T193" s="72">
        <v>0</v>
      </c>
      <c r="U193" s="72">
        <v>1.3</v>
      </c>
      <c r="V193" s="72">
        <v>0</v>
      </c>
      <c r="W193" s="72">
        <v>0</v>
      </c>
      <c r="X193" s="72">
        <v>0</v>
      </c>
      <c r="Y193" s="72">
        <v>0</v>
      </c>
      <c r="Z193" s="72">
        <v>0</v>
      </c>
      <c r="AA193" s="72">
        <v>0</v>
      </c>
      <c r="AB193" s="72">
        <v>0</v>
      </c>
      <c r="AC193" s="72">
        <v>0</v>
      </c>
      <c r="AD193" s="72">
        <v>72.5</v>
      </c>
      <c r="AE193" s="72">
        <v>0</v>
      </c>
      <c r="AF193" s="72">
        <v>113.1</v>
      </c>
      <c r="AG193" s="72" t="s">
        <v>633</v>
      </c>
      <c r="AH193" s="72">
        <v>314.10550000000001</v>
      </c>
      <c r="AI193" s="72">
        <v>273.7</v>
      </c>
      <c r="AJ193" s="74"/>
      <c r="AK193" s="60">
        <v>0</v>
      </c>
      <c r="AL193" s="73">
        <v>4.1054999999999993</v>
      </c>
      <c r="AM193" s="59"/>
      <c r="AN193" s="59"/>
      <c r="AO193" s="60">
        <v>4.1054999999999993</v>
      </c>
      <c r="AP193" s="59"/>
      <c r="AQ193" s="60">
        <v>0</v>
      </c>
      <c r="AR193" s="60">
        <v>0</v>
      </c>
      <c r="AS193" s="60">
        <v>1.3</v>
      </c>
      <c r="AT193" s="60">
        <v>0</v>
      </c>
      <c r="AU193" s="62"/>
      <c r="AV193" s="62"/>
      <c r="AW193" s="62"/>
      <c r="AX193" s="62"/>
      <c r="AY193" s="62"/>
      <c r="AZ193" s="62"/>
      <c r="BA193" s="62"/>
      <c r="BB193" s="62"/>
      <c r="BC193" s="62"/>
      <c r="BD193" s="62"/>
      <c r="BE193" s="62"/>
      <c r="BF193" s="62"/>
      <c r="BG193" s="62"/>
      <c r="BH193" s="62"/>
      <c r="BI193" s="62"/>
      <c r="BJ193" s="62"/>
      <c r="BK193" s="62"/>
      <c r="BL193" s="62"/>
      <c r="BM193" s="62"/>
      <c r="BN193" s="37"/>
    </row>
    <row r="194" spans="1:66" ht="15" x14ac:dyDescent="0.25">
      <c r="A194" s="71" t="s">
        <v>73</v>
      </c>
      <c r="B194" s="71" t="s">
        <v>312</v>
      </c>
      <c r="C194" s="72">
        <v>0</v>
      </c>
      <c r="D194" s="72">
        <v>0.5</v>
      </c>
      <c r="E194" s="72">
        <v>0</v>
      </c>
      <c r="F194" s="72">
        <v>0</v>
      </c>
      <c r="G194" s="72">
        <v>0</v>
      </c>
      <c r="H194" s="72">
        <v>0</v>
      </c>
      <c r="I194" s="72">
        <v>0</v>
      </c>
      <c r="J194" s="72">
        <v>0</v>
      </c>
      <c r="K194" s="72">
        <v>0</v>
      </c>
      <c r="L194" s="72">
        <v>0</v>
      </c>
      <c r="M194" s="72">
        <v>0</v>
      </c>
      <c r="N194" s="72">
        <v>0</v>
      </c>
      <c r="O194" s="72">
        <v>0</v>
      </c>
      <c r="P194" s="72">
        <v>5.3</v>
      </c>
      <c r="Q194" s="72">
        <v>0</v>
      </c>
      <c r="R194" s="72">
        <v>0</v>
      </c>
      <c r="S194" s="72">
        <v>0</v>
      </c>
      <c r="T194" s="72">
        <v>0</v>
      </c>
      <c r="U194" s="72">
        <v>13.7</v>
      </c>
      <c r="V194" s="72">
        <v>0</v>
      </c>
      <c r="W194" s="72">
        <v>0</v>
      </c>
      <c r="X194" s="72">
        <v>0</v>
      </c>
      <c r="Y194" s="72">
        <v>0</v>
      </c>
      <c r="Z194" s="72">
        <v>0</v>
      </c>
      <c r="AA194" s="72">
        <v>0</v>
      </c>
      <c r="AB194" s="72">
        <v>0</v>
      </c>
      <c r="AC194" s="72">
        <v>0</v>
      </c>
      <c r="AD194" s="72">
        <v>0</v>
      </c>
      <c r="AE194" s="72">
        <v>0</v>
      </c>
      <c r="AF194" s="72">
        <v>0</v>
      </c>
      <c r="AG194" s="72">
        <v>0.3</v>
      </c>
      <c r="AH194" s="72">
        <v>19.8</v>
      </c>
      <c r="AI194" s="72">
        <v>13.946</v>
      </c>
      <c r="AJ194" s="74"/>
      <c r="AK194" s="60">
        <v>0.3</v>
      </c>
      <c r="AL194" s="73">
        <v>0.3</v>
      </c>
      <c r="AM194" s="59"/>
      <c r="AN194" s="59"/>
      <c r="AO194" s="60">
        <v>0.3</v>
      </c>
      <c r="AP194" s="59"/>
      <c r="AQ194" s="60">
        <v>0</v>
      </c>
      <c r="AR194" s="60">
        <v>5.3</v>
      </c>
      <c r="AS194" s="60">
        <v>13.7</v>
      </c>
      <c r="AT194" s="60">
        <v>0</v>
      </c>
      <c r="AU194" s="62"/>
      <c r="AV194" s="62"/>
      <c r="AW194" s="62"/>
      <c r="AX194" s="62"/>
      <c r="AY194" s="62"/>
      <c r="AZ194" s="62"/>
      <c r="BA194" s="62"/>
      <c r="BB194" s="62"/>
      <c r="BC194" s="62"/>
      <c r="BD194" s="62"/>
      <c r="BE194" s="62"/>
      <c r="BF194" s="62"/>
      <c r="BG194" s="62"/>
      <c r="BH194" s="62"/>
      <c r="BI194" s="62"/>
      <c r="BJ194" s="62"/>
      <c r="BK194" s="62"/>
      <c r="BL194" s="62"/>
      <c r="BM194" s="62"/>
      <c r="BN194" s="37"/>
    </row>
    <row r="195" spans="1:66" ht="15" x14ac:dyDescent="0.25">
      <c r="A195" s="71" t="s">
        <v>313</v>
      </c>
      <c r="B195" s="71" t="s">
        <v>314</v>
      </c>
      <c r="C195" s="72">
        <v>0</v>
      </c>
      <c r="D195" s="72">
        <v>1.36</v>
      </c>
      <c r="E195" s="72">
        <v>0</v>
      </c>
      <c r="F195" s="72">
        <v>0</v>
      </c>
      <c r="G195" s="72">
        <v>0</v>
      </c>
      <c r="H195" s="72">
        <v>0</v>
      </c>
      <c r="I195" s="72">
        <v>0</v>
      </c>
      <c r="J195" s="72">
        <v>0</v>
      </c>
      <c r="K195" s="72">
        <v>0</v>
      </c>
      <c r="L195" s="72">
        <v>0</v>
      </c>
      <c r="M195" s="72">
        <v>0</v>
      </c>
      <c r="N195" s="72">
        <v>0</v>
      </c>
      <c r="O195" s="72">
        <v>0</v>
      </c>
      <c r="P195" s="72">
        <v>0</v>
      </c>
      <c r="Q195" s="72">
        <v>0</v>
      </c>
      <c r="R195" s="72">
        <v>0</v>
      </c>
      <c r="S195" s="72">
        <v>0</v>
      </c>
      <c r="T195" s="72">
        <v>0</v>
      </c>
      <c r="U195" s="72">
        <v>0</v>
      </c>
      <c r="V195" s="72">
        <v>37.58</v>
      </c>
      <c r="W195" s="72">
        <v>0</v>
      </c>
      <c r="X195" s="72">
        <v>0</v>
      </c>
      <c r="Y195" s="72">
        <v>0</v>
      </c>
      <c r="Z195" s="72">
        <v>0</v>
      </c>
      <c r="AA195" s="72">
        <v>0</v>
      </c>
      <c r="AB195" s="72">
        <v>0</v>
      </c>
      <c r="AC195" s="72">
        <v>0</v>
      </c>
      <c r="AD195" s="72">
        <v>0</v>
      </c>
      <c r="AE195" s="72">
        <v>0</v>
      </c>
      <c r="AF195" s="72">
        <v>0</v>
      </c>
      <c r="AG195" s="72">
        <v>0.42799999999999999</v>
      </c>
      <c r="AH195" s="72">
        <v>39.367999999999995</v>
      </c>
      <c r="AI195" s="72">
        <v>31.58</v>
      </c>
      <c r="AJ195" s="74"/>
      <c r="AK195" s="60">
        <v>0.42799999999999999</v>
      </c>
      <c r="AL195" s="73">
        <v>0.42799999999999999</v>
      </c>
      <c r="AM195" s="59"/>
      <c r="AN195" s="59"/>
      <c r="AO195" s="60">
        <v>0.42799999999999999</v>
      </c>
      <c r="AP195" s="59"/>
      <c r="AQ195" s="60">
        <v>0</v>
      </c>
      <c r="AR195" s="60">
        <v>0</v>
      </c>
      <c r="AS195" s="60">
        <v>37.58</v>
      </c>
      <c r="AT195" s="60">
        <v>0</v>
      </c>
      <c r="AU195" s="62"/>
      <c r="AV195" s="62"/>
      <c r="AW195" s="62"/>
      <c r="AX195" s="62"/>
      <c r="AY195" s="62"/>
      <c r="AZ195" s="62"/>
      <c r="BA195" s="62"/>
      <c r="BB195" s="62"/>
      <c r="BC195" s="62"/>
      <c r="BD195" s="62"/>
      <c r="BE195" s="62"/>
      <c r="BF195" s="62"/>
      <c r="BG195" s="62"/>
      <c r="BH195" s="62"/>
      <c r="BI195" s="62"/>
      <c r="BJ195" s="62"/>
      <c r="BK195" s="62"/>
      <c r="BL195" s="62"/>
      <c r="BM195" s="62"/>
      <c r="BN195" s="37"/>
    </row>
    <row r="196" spans="1:66" ht="15" x14ac:dyDescent="0.25">
      <c r="A196" s="71" t="s">
        <v>249</v>
      </c>
      <c r="B196" s="71" t="s">
        <v>315</v>
      </c>
      <c r="C196" s="72">
        <v>0</v>
      </c>
      <c r="D196" s="72">
        <v>5.3</v>
      </c>
      <c r="E196" s="72">
        <v>0</v>
      </c>
      <c r="F196" s="72">
        <v>0</v>
      </c>
      <c r="G196" s="72">
        <v>0</v>
      </c>
      <c r="H196" s="72">
        <v>0</v>
      </c>
      <c r="I196" s="72">
        <v>0</v>
      </c>
      <c r="J196" s="72">
        <v>0</v>
      </c>
      <c r="K196" s="72">
        <v>0</v>
      </c>
      <c r="L196" s="72">
        <v>0</v>
      </c>
      <c r="M196" s="72">
        <v>0</v>
      </c>
      <c r="N196" s="72">
        <v>0</v>
      </c>
      <c r="O196" s="72">
        <v>0</v>
      </c>
      <c r="P196" s="72">
        <v>32.4</v>
      </c>
      <c r="Q196" s="72">
        <v>0</v>
      </c>
      <c r="R196" s="72">
        <v>0</v>
      </c>
      <c r="S196" s="72">
        <v>0</v>
      </c>
      <c r="T196" s="72">
        <v>0</v>
      </c>
      <c r="U196" s="72">
        <v>0</v>
      </c>
      <c r="V196" s="72">
        <v>0</v>
      </c>
      <c r="W196" s="72">
        <v>0</v>
      </c>
      <c r="X196" s="72">
        <v>0</v>
      </c>
      <c r="Y196" s="72">
        <v>0</v>
      </c>
      <c r="Z196" s="72">
        <v>0</v>
      </c>
      <c r="AA196" s="72">
        <v>0</v>
      </c>
      <c r="AB196" s="72">
        <v>0</v>
      </c>
      <c r="AC196" s="72">
        <v>3.5139999999999998</v>
      </c>
      <c r="AD196" s="72">
        <v>0</v>
      </c>
      <c r="AE196" s="72">
        <v>0</v>
      </c>
      <c r="AF196" s="72">
        <v>0</v>
      </c>
      <c r="AG196" s="72">
        <v>0.8</v>
      </c>
      <c r="AH196" s="72">
        <v>42.013999999999996</v>
      </c>
      <c r="AI196" s="72">
        <v>25.904</v>
      </c>
      <c r="AJ196" s="74"/>
      <c r="AK196" s="60">
        <v>0.8</v>
      </c>
      <c r="AL196" s="73">
        <v>0.8</v>
      </c>
      <c r="AM196" s="59"/>
      <c r="AN196" s="59"/>
      <c r="AO196" s="60">
        <v>4.3140000000000001</v>
      </c>
      <c r="AP196" s="59"/>
      <c r="AQ196" s="60">
        <v>0</v>
      </c>
      <c r="AR196" s="60">
        <v>32.4</v>
      </c>
      <c r="AS196" s="60">
        <v>0</v>
      </c>
      <c r="AT196" s="60">
        <v>0</v>
      </c>
      <c r="AU196" s="62"/>
      <c r="AV196" s="62"/>
      <c r="AW196" s="62"/>
      <c r="AX196" s="62"/>
      <c r="AY196" s="62"/>
      <c r="AZ196" s="62"/>
      <c r="BA196" s="62"/>
      <c r="BB196" s="62"/>
      <c r="BC196" s="62"/>
      <c r="BD196" s="62"/>
      <c r="BE196" s="62"/>
      <c r="BF196" s="62"/>
      <c r="BG196" s="62"/>
      <c r="BH196" s="62"/>
      <c r="BI196" s="62"/>
      <c r="BJ196" s="62"/>
      <c r="BK196" s="62"/>
      <c r="BL196" s="62"/>
      <c r="BM196" s="62"/>
      <c r="BN196" s="37"/>
    </row>
    <row r="197" spans="1:66" ht="15" x14ac:dyDescent="0.25">
      <c r="A197" s="71" t="s">
        <v>151</v>
      </c>
      <c r="B197" s="71" t="s">
        <v>316</v>
      </c>
      <c r="C197" s="72">
        <v>0</v>
      </c>
      <c r="D197" s="72">
        <v>0</v>
      </c>
      <c r="E197" s="72">
        <v>0</v>
      </c>
      <c r="F197" s="72">
        <v>0</v>
      </c>
      <c r="G197" s="72">
        <v>0</v>
      </c>
      <c r="H197" s="72">
        <v>5.7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3.5</v>
      </c>
      <c r="U197" s="72">
        <v>20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1.5</v>
      </c>
      <c r="AB197" s="72">
        <v>2.9</v>
      </c>
      <c r="AC197" s="72">
        <v>0</v>
      </c>
      <c r="AD197" s="72">
        <v>0</v>
      </c>
      <c r="AE197" s="72">
        <v>0</v>
      </c>
      <c r="AF197" s="72">
        <v>0</v>
      </c>
      <c r="AG197" s="72" t="s">
        <v>633</v>
      </c>
      <c r="AH197" s="72">
        <v>32.475000000000001</v>
      </c>
      <c r="AI197" s="72">
        <v>25</v>
      </c>
      <c r="AJ197" s="74"/>
      <c r="AK197" s="60">
        <v>0</v>
      </c>
      <c r="AL197" s="73">
        <v>0.375</v>
      </c>
      <c r="AM197" s="59"/>
      <c r="AN197" s="59"/>
      <c r="AO197" s="60">
        <v>1.875</v>
      </c>
      <c r="AP197" s="59"/>
      <c r="AQ197" s="60">
        <v>0</v>
      </c>
      <c r="AR197" s="60">
        <v>0</v>
      </c>
      <c r="AS197" s="60">
        <v>20</v>
      </c>
      <c r="AT197" s="60">
        <v>1.4</v>
      </c>
      <c r="AU197" s="62"/>
      <c r="AV197" s="62"/>
      <c r="AW197" s="62"/>
      <c r="AX197" s="62"/>
      <c r="AY197" s="62"/>
      <c r="AZ197" s="62"/>
      <c r="BA197" s="62"/>
      <c r="BB197" s="62"/>
      <c r="BC197" s="62"/>
      <c r="BD197" s="62"/>
      <c r="BE197" s="62"/>
      <c r="BF197" s="62"/>
      <c r="BG197" s="62"/>
      <c r="BH197" s="62"/>
      <c r="BI197" s="62"/>
      <c r="BJ197" s="62"/>
      <c r="BK197" s="62"/>
      <c r="BL197" s="62"/>
      <c r="BM197" s="62"/>
      <c r="BN197" s="37"/>
    </row>
    <row r="198" spans="1:66" ht="15" x14ac:dyDescent="0.25">
      <c r="A198" s="71" t="s">
        <v>89</v>
      </c>
      <c r="B198" s="71" t="s">
        <v>317</v>
      </c>
      <c r="C198" s="72">
        <v>0</v>
      </c>
      <c r="D198" s="72">
        <v>5.2999999999999999E-2</v>
      </c>
      <c r="E198" s="72">
        <v>0</v>
      </c>
      <c r="F198" s="72">
        <v>0</v>
      </c>
      <c r="G198" s="72">
        <v>0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3.18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3.7999999999999999E-2</v>
      </c>
      <c r="AH198" s="72">
        <v>3.2709999999999999</v>
      </c>
      <c r="AI198" s="72">
        <v>3.1030000000000002</v>
      </c>
      <c r="AJ198" s="74"/>
      <c r="AK198" s="60">
        <v>3.7999999999999999E-2</v>
      </c>
      <c r="AL198" s="73">
        <v>3.7999999999999999E-2</v>
      </c>
      <c r="AM198" s="59"/>
      <c r="AN198" s="59"/>
      <c r="AO198" s="60">
        <v>3.7999999999999999E-2</v>
      </c>
      <c r="AP198" s="59"/>
      <c r="AQ198" s="60">
        <v>0</v>
      </c>
      <c r="AR198" s="60">
        <v>0</v>
      </c>
      <c r="AS198" s="60">
        <v>3.18</v>
      </c>
      <c r="AT198" s="60">
        <v>0</v>
      </c>
      <c r="AU198" s="62"/>
      <c r="AV198" s="62"/>
      <c r="AW198" s="62"/>
      <c r="AX198" s="62"/>
      <c r="AY198" s="62"/>
      <c r="AZ198" s="62"/>
      <c r="BA198" s="62"/>
      <c r="BB198" s="62"/>
      <c r="BC198" s="62"/>
      <c r="BD198" s="62"/>
      <c r="BE198" s="62"/>
      <c r="BF198" s="62"/>
      <c r="BG198" s="62"/>
      <c r="BH198" s="62"/>
      <c r="BI198" s="62"/>
      <c r="BJ198" s="62"/>
      <c r="BK198" s="62"/>
      <c r="BL198" s="62"/>
      <c r="BM198" s="62"/>
      <c r="BN198" s="37"/>
    </row>
    <row r="199" spans="1:66" ht="15" x14ac:dyDescent="0.25">
      <c r="A199" s="71" t="s">
        <v>318</v>
      </c>
      <c r="B199" s="71" t="s">
        <v>319</v>
      </c>
      <c r="C199" s="72">
        <v>0</v>
      </c>
      <c r="D199" s="72">
        <v>2.5619999999999998</v>
      </c>
      <c r="E199" s="72">
        <v>8.8339999999999996</v>
      </c>
      <c r="F199" s="72">
        <v>0</v>
      </c>
      <c r="G199" s="72">
        <v>0</v>
      </c>
      <c r="H199" s="72">
        <v>0</v>
      </c>
      <c r="I199" s="72">
        <v>0</v>
      </c>
      <c r="J199" s="72">
        <v>250.86967701749103</v>
      </c>
      <c r="K199" s="72">
        <v>0</v>
      </c>
      <c r="L199" s="72">
        <v>21.86</v>
      </c>
      <c r="M199" s="72">
        <v>0</v>
      </c>
      <c r="N199" s="72">
        <v>0</v>
      </c>
      <c r="O199" s="72">
        <v>0</v>
      </c>
      <c r="P199" s="72">
        <v>0</v>
      </c>
      <c r="Q199" s="72">
        <v>0</v>
      </c>
      <c r="R199" s="72">
        <v>0</v>
      </c>
      <c r="S199" s="72">
        <v>0</v>
      </c>
      <c r="T199" s="72">
        <v>54.305999999999997</v>
      </c>
      <c r="U199" s="72">
        <v>0</v>
      </c>
      <c r="V199" s="72">
        <v>0</v>
      </c>
      <c r="W199" s="72">
        <v>0</v>
      </c>
      <c r="X199" s="72">
        <v>0</v>
      </c>
      <c r="Y199" s="72">
        <v>0</v>
      </c>
      <c r="Z199" s="72">
        <v>0</v>
      </c>
      <c r="AA199" s="72">
        <v>0</v>
      </c>
      <c r="AB199" s="72">
        <v>0</v>
      </c>
      <c r="AC199" s="72">
        <v>0</v>
      </c>
      <c r="AD199" s="72">
        <v>15.798</v>
      </c>
      <c r="AE199" s="72">
        <v>0</v>
      </c>
      <c r="AF199" s="72">
        <v>0</v>
      </c>
      <c r="AG199" s="72">
        <v>0.45600000000000002</v>
      </c>
      <c r="AH199" s="72">
        <v>354.68567701749106</v>
      </c>
      <c r="AI199" s="72">
        <v>289.137</v>
      </c>
      <c r="AJ199" s="74"/>
      <c r="AK199" s="60">
        <v>0.45600000000000002</v>
      </c>
      <c r="AL199" s="73">
        <v>0.45600000000000002</v>
      </c>
      <c r="AM199" s="59"/>
      <c r="AN199" s="59"/>
      <c r="AO199" s="60">
        <v>0.45600000000000002</v>
      </c>
      <c r="AP199" s="59"/>
      <c r="AQ199" s="60">
        <v>8.8339999999999996</v>
      </c>
      <c r="AR199" s="60">
        <v>0</v>
      </c>
      <c r="AS199" s="60">
        <v>0</v>
      </c>
      <c r="AT199" s="60">
        <v>0</v>
      </c>
      <c r="AU199" s="62"/>
      <c r="AV199" s="62"/>
      <c r="AW199" s="62"/>
      <c r="AX199" s="62"/>
      <c r="AY199" s="62"/>
      <c r="AZ199" s="62"/>
      <c r="BA199" s="62"/>
      <c r="BB199" s="62"/>
      <c r="BC199" s="62"/>
      <c r="BD199" s="62"/>
      <c r="BE199" s="62"/>
      <c r="BF199" s="62"/>
      <c r="BG199" s="62"/>
      <c r="BH199" s="62"/>
      <c r="BI199" s="62"/>
      <c r="BJ199" s="62"/>
      <c r="BK199" s="62"/>
      <c r="BL199" s="62"/>
      <c r="BM199" s="62"/>
      <c r="BN199" s="37"/>
    </row>
    <row r="200" spans="1:66" ht="15" x14ac:dyDescent="0.25">
      <c r="A200" s="71" t="s">
        <v>320</v>
      </c>
      <c r="B200" s="71" t="s">
        <v>321</v>
      </c>
      <c r="C200" s="72">
        <v>0</v>
      </c>
      <c r="D200" s="72">
        <v>0.26399299999999998</v>
      </c>
      <c r="E200" s="72">
        <v>0</v>
      </c>
      <c r="F200" s="72">
        <v>0</v>
      </c>
      <c r="G200" s="72">
        <v>0</v>
      </c>
      <c r="H200" s="72">
        <v>0</v>
      </c>
      <c r="I200" s="72">
        <v>0</v>
      </c>
      <c r="J200" s="72">
        <v>0</v>
      </c>
      <c r="K200" s="72">
        <v>0</v>
      </c>
      <c r="L200" s="72">
        <v>0</v>
      </c>
      <c r="M200" s="72">
        <v>0</v>
      </c>
      <c r="N200" s="72">
        <v>0</v>
      </c>
      <c r="O200" s="72">
        <v>0</v>
      </c>
      <c r="P200" s="72">
        <v>0</v>
      </c>
      <c r="Q200" s="72">
        <v>0</v>
      </c>
      <c r="R200" s="72">
        <v>0</v>
      </c>
      <c r="S200" s="72">
        <v>0</v>
      </c>
      <c r="T200" s="72">
        <v>0</v>
      </c>
      <c r="U200" s="72">
        <v>0</v>
      </c>
      <c r="V200" s="72">
        <v>0</v>
      </c>
      <c r="W200" s="72">
        <v>0</v>
      </c>
      <c r="X200" s="72">
        <v>0</v>
      </c>
      <c r="Y200" s="72">
        <v>13.586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3.3000000000000002E-2</v>
      </c>
      <c r="AH200" s="72">
        <v>13.882992999999999</v>
      </c>
      <c r="AI200" s="72">
        <v>12.164118</v>
      </c>
      <c r="AJ200" s="74"/>
      <c r="AK200" s="60">
        <v>3.3000000000000002E-2</v>
      </c>
      <c r="AL200" s="73">
        <v>3.3000000000000002E-2</v>
      </c>
      <c r="AM200" s="59"/>
      <c r="AN200" s="59"/>
      <c r="AO200" s="60">
        <v>3.3000000000000002E-2</v>
      </c>
      <c r="AP200" s="59"/>
      <c r="AQ200" s="60">
        <v>0</v>
      </c>
      <c r="AR200" s="60">
        <v>13.586</v>
      </c>
      <c r="AS200" s="60">
        <v>0</v>
      </c>
      <c r="AT200" s="60">
        <v>0</v>
      </c>
      <c r="AU200" s="62"/>
      <c r="AV200" s="62"/>
      <c r="AW200" s="62"/>
      <c r="AX200" s="62"/>
      <c r="AY200" s="62"/>
      <c r="AZ200" s="62"/>
      <c r="BA200" s="62"/>
      <c r="BB200" s="62"/>
      <c r="BC200" s="62"/>
      <c r="BD200" s="62"/>
      <c r="BE200" s="62"/>
      <c r="BF200" s="62"/>
      <c r="BG200" s="62"/>
      <c r="BH200" s="62"/>
      <c r="BI200" s="62"/>
      <c r="BJ200" s="62"/>
      <c r="BK200" s="62"/>
      <c r="BL200" s="62"/>
      <c r="BM200" s="62"/>
      <c r="BN200" s="37"/>
    </row>
    <row r="201" spans="1:66" ht="15" x14ac:dyDescent="0.25">
      <c r="A201" s="71" t="s">
        <v>159</v>
      </c>
      <c r="B201" s="71" t="s">
        <v>322</v>
      </c>
      <c r="C201" s="72">
        <v>0</v>
      </c>
      <c r="D201" s="72">
        <v>7.9459999999999997</v>
      </c>
      <c r="E201" s="72">
        <v>0</v>
      </c>
      <c r="F201" s="72">
        <v>0</v>
      </c>
      <c r="G201" s="72">
        <v>0</v>
      </c>
      <c r="H201" s="72">
        <v>0</v>
      </c>
      <c r="I201" s="72">
        <v>0</v>
      </c>
      <c r="J201" s="72">
        <v>0</v>
      </c>
      <c r="K201" s="72">
        <v>0</v>
      </c>
      <c r="L201" s="72">
        <v>0</v>
      </c>
      <c r="M201" s="72">
        <v>0</v>
      </c>
      <c r="N201" s="72">
        <v>0</v>
      </c>
      <c r="O201" s="72">
        <v>0</v>
      </c>
      <c r="P201" s="72">
        <v>0</v>
      </c>
      <c r="Q201" s="72">
        <v>0</v>
      </c>
      <c r="R201" s="72">
        <v>0</v>
      </c>
      <c r="S201" s="72">
        <v>0</v>
      </c>
      <c r="T201" s="72">
        <v>0</v>
      </c>
      <c r="U201" s="72">
        <v>0</v>
      </c>
      <c r="V201" s="72">
        <v>0</v>
      </c>
      <c r="W201" s="72">
        <v>0</v>
      </c>
      <c r="X201" s="72">
        <v>0</v>
      </c>
      <c r="Y201" s="72">
        <v>0</v>
      </c>
      <c r="Z201" s="72">
        <v>0</v>
      </c>
      <c r="AA201" s="72">
        <v>0</v>
      </c>
      <c r="AB201" s="72">
        <v>0</v>
      </c>
      <c r="AC201" s="72">
        <v>0</v>
      </c>
      <c r="AD201" s="72">
        <v>75.251999999999995</v>
      </c>
      <c r="AE201" s="72">
        <v>0</v>
      </c>
      <c r="AF201" s="72">
        <v>0</v>
      </c>
      <c r="AG201" s="72">
        <v>1.0945</v>
      </c>
      <c r="AH201" s="72">
        <v>84.292500000000004</v>
      </c>
      <c r="AI201" s="72">
        <v>77.069000000000003</v>
      </c>
      <c r="AJ201" s="74"/>
      <c r="AK201" s="60">
        <v>1.0945</v>
      </c>
      <c r="AL201" s="73">
        <v>1.0945</v>
      </c>
      <c r="AM201" s="59"/>
      <c r="AN201" s="59"/>
      <c r="AO201" s="60">
        <v>1.0945</v>
      </c>
      <c r="AP201" s="59"/>
      <c r="AQ201" s="60">
        <v>0</v>
      </c>
      <c r="AR201" s="60">
        <v>0</v>
      </c>
      <c r="AS201" s="60">
        <v>0</v>
      </c>
      <c r="AT201" s="60">
        <v>0</v>
      </c>
      <c r="AU201" s="62"/>
      <c r="AV201" s="62"/>
      <c r="AW201" s="62"/>
      <c r="AX201" s="62"/>
      <c r="AY201" s="62"/>
      <c r="AZ201" s="62"/>
      <c r="BA201" s="62"/>
      <c r="BB201" s="62"/>
      <c r="BC201" s="62"/>
      <c r="BD201" s="62"/>
      <c r="BE201" s="62"/>
      <c r="BF201" s="62"/>
      <c r="BG201" s="62"/>
      <c r="BH201" s="62"/>
      <c r="BI201" s="62"/>
      <c r="BJ201" s="62"/>
      <c r="BK201" s="62"/>
      <c r="BL201" s="62"/>
      <c r="BM201" s="62"/>
      <c r="BN201" s="37"/>
    </row>
    <row r="202" spans="1:66" ht="15" x14ac:dyDescent="0.25">
      <c r="A202" s="71" t="s">
        <v>94</v>
      </c>
      <c r="B202" s="71"/>
      <c r="C202" s="72">
        <v>91.031016679904695</v>
      </c>
      <c r="D202" s="72">
        <v>15.82285679575611</v>
      </c>
      <c r="E202" s="72">
        <v>0</v>
      </c>
      <c r="F202" s="72">
        <v>100.21072805726908</v>
      </c>
      <c r="G202" s="72">
        <v>0</v>
      </c>
      <c r="H202" s="72">
        <v>0</v>
      </c>
      <c r="I202" s="72">
        <v>93.106477869416736</v>
      </c>
      <c r="J202" s="72">
        <v>794.81439835447372</v>
      </c>
      <c r="K202" s="72">
        <v>0</v>
      </c>
      <c r="L202" s="72">
        <v>232.07511811374582</v>
      </c>
      <c r="M202" s="72">
        <v>2.3166629523979321</v>
      </c>
      <c r="N202" s="72">
        <v>65.721487787484406</v>
      </c>
      <c r="O202" s="72">
        <v>0</v>
      </c>
      <c r="P202" s="72">
        <v>16.584297557496882</v>
      </c>
      <c r="Q202" s="72">
        <v>0</v>
      </c>
      <c r="R202" s="72">
        <v>4</v>
      </c>
      <c r="S202" s="72">
        <v>8.584285193634166</v>
      </c>
      <c r="T202" s="72">
        <v>0</v>
      </c>
      <c r="U202" s="72">
        <v>4.9000000000000004</v>
      </c>
      <c r="V202" s="72">
        <v>0</v>
      </c>
      <c r="W202" s="72">
        <v>0</v>
      </c>
      <c r="X202" s="72">
        <v>0</v>
      </c>
      <c r="Y202" s="72">
        <v>20.781829425922627</v>
      </c>
      <c r="Z202" s="72">
        <v>0</v>
      </c>
      <c r="AA202" s="72">
        <v>0</v>
      </c>
      <c r="AB202" s="72">
        <v>0</v>
      </c>
      <c r="AC202" s="72">
        <v>2.6</v>
      </c>
      <c r="AD202" s="72">
        <v>0</v>
      </c>
      <c r="AE202" s="72">
        <v>0</v>
      </c>
      <c r="AF202" s="72">
        <v>0</v>
      </c>
      <c r="AG202" s="72">
        <v>76.099999999999994</v>
      </c>
      <c r="AH202" s="72">
        <v>1528.6491587875018</v>
      </c>
      <c r="AI202" s="72">
        <v>1277.8</v>
      </c>
      <c r="AJ202" s="74"/>
      <c r="AK202" s="60">
        <v>76.099999999999994</v>
      </c>
      <c r="AL202" s="73">
        <v>76.099999999999994</v>
      </c>
      <c r="AM202" s="59"/>
      <c r="AN202" s="59"/>
      <c r="AO202" s="60">
        <v>78.7</v>
      </c>
      <c r="AP202" s="59"/>
      <c r="AQ202" s="60">
        <v>193.3172059266858</v>
      </c>
      <c r="AR202" s="60">
        <v>105.40427772330185</v>
      </c>
      <c r="AS202" s="60">
        <v>8.9</v>
      </c>
      <c r="AT202" s="60">
        <v>0</v>
      </c>
      <c r="AU202" s="62"/>
      <c r="AV202" s="62"/>
      <c r="AW202" s="62"/>
      <c r="AX202" s="62"/>
      <c r="AY202" s="62"/>
      <c r="AZ202" s="62"/>
      <c r="BA202" s="62"/>
      <c r="BB202" s="62"/>
      <c r="BC202" s="62"/>
      <c r="BD202" s="62"/>
      <c r="BE202" s="62"/>
      <c r="BF202" s="62"/>
      <c r="BG202" s="62"/>
      <c r="BH202" s="62"/>
      <c r="BI202" s="62"/>
      <c r="BJ202" s="62"/>
      <c r="BK202" s="62"/>
      <c r="BL202" s="62"/>
      <c r="BM202" s="62"/>
      <c r="BN202" s="37"/>
    </row>
    <row r="203" spans="1:66" ht="15" x14ac:dyDescent="0.25">
      <c r="A203" s="71" t="s">
        <v>155</v>
      </c>
      <c r="B203" s="71" t="s">
        <v>324</v>
      </c>
      <c r="C203" s="72">
        <v>0</v>
      </c>
      <c r="D203" s="72">
        <v>1.4</v>
      </c>
      <c r="E203" s="72">
        <v>0</v>
      </c>
      <c r="F203" s="72">
        <v>0</v>
      </c>
      <c r="G203" s="72">
        <v>0</v>
      </c>
      <c r="H203" s="72">
        <v>0</v>
      </c>
      <c r="I203" s="72">
        <v>0</v>
      </c>
      <c r="J203" s="72">
        <v>0</v>
      </c>
      <c r="K203" s="72">
        <v>0</v>
      </c>
      <c r="L203" s="72">
        <v>0</v>
      </c>
      <c r="M203" s="72">
        <v>0</v>
      </c>
      <c r="N203" s="72">
        <v>0</v>
      </c>
      <c r="O203" s="72">
        <v>0</v>
      </c>
      <c r="P203" s="72">
        <v>0</v>
      </c>
      <c r="Q203" s="72">
        <v>0</v>
      </c>
      <c r="R203" s="72">
        <v>0</v>
      </c>
      <c r="S203" s="72">
        <v>0</v>
      </c>
      <c r="T203" s="72">
        <v>0</v>
      </c>
      <c r="U203" s="72">
        <v>0</v>
      </c>
      <c r="V203" s="72">
        <v>0</v>
      </c>
      <c r="W203" s="72">
        <v>0</v>
      </c>
      <c r="X203" s="72">
        <v>0</v>
      </c>
      <c r="Y203" s="72">
        <v>0</v>
      </c>
      <c r="Z203" s="72">
        <v>0</v>
      </c>
      <c r="AA203" s="72">
        <v>0</v>
      </c>
      <c r="AB203" s="72">
        <v>0</v>
      </c>
      <c r="AC203" s="72">
        <v>0</v>
      </c>
      <c r="AD203" s="72">
        <v>0</v>
      </c>
      <c r="AE203" s="72">
        <v>0</v>
      </c>
      <c r="AF203" s="72">
        <v>0</v>
      </c>
      <c r="AG203" s="72">
        <v>0</v>
      </c>
      <c r="AH203" s="72">
        <v>1.4209999999999998</v>
      </c>
      <c r="AI203" s="72">
        <v>1.4</v>
      </c>
      <c r="AJ203" s="74"/>
      <c r="AK203" s="60">
        <v>0</v>
      </c>
      <c r="AL203" s="73">
        <v>2.0999999999999998E-2</v>
      </c>
      <c r="AM203" s="59"/>
      <c r="AN203" s="59"/>
      <c r="AO203" s="60">
        <v>2.0999999999999998E-2</v>
      </c>
      <c r="AP203" s="59"/>
      <c r="AQ203" s="60">
        <v>0</v>
      </c>
      <c r="AR203" s="60">
        <v>0</v>
      </c>
      <c r="AS203" s="60">
        <v>0</v>
      </c>
      <c r="AT203" s="60">
        <v>0</v>
      </c>
      <c r="AU203" s="62"/>
      <c r="AV203" s="62"/>
      <c r="AW203" s="62"/>
      <c r="AX203" s="62"/>
      <c r="AY203" s="62"/>
      <c r="AZ203" s="62"/>
      <c r="BA203" s="62"/>
      <c r="BB203" s="62"/>
      <c r="BC203" s="62"/>
      <c r="BD203" s="62"/>
      <c r="BE203" s="62"/>
      <c r="BF203" s="62"/>
      <c r="BG203" s="62"/>
      <c r="BH203" s="62"/>
      <c r="BI203" s="62"/>
      <c r="BJ203" s="62"/>
      <c r="BK203" s="62"/>
      <c r="BL203" s="62"/>
      <c r="BM203" s="62"/>
      <c r="BN203" s="37"/>
    </row>
    <row r="204" spans="1:66" ht="15" x14ac:dyDescent="0.25">
      <c r="A204" s="71" t="s">
        <v>325</v>
      </c>
      <c r="B204" s="71" t="s">
        <v>326</v>
      </c>
      <c r="C204" s="72">
        <v>0</v>
      </c>
      <c r="D204" s="72">
        <v>2.4822107184286994</v>
      </c>
      <c r="E204" s="72">
        <v>0</v>
      </c>
      <c r="F204" s="72">
        <v>0</v>
      </c>
      <c r="G204" s="72">
        <v>0</v>
      </c>
      <c r="H204" s="72">
        <v>0</v>
      </c>
      <c r="I204" s="72">
        <v>13.17</v>
      </c>
      <c r="J204" s="72">
        <v>119.25859272743686</v>
      </c>
      <c r="K204" s="72">
        <v>0</v>
      </c>
      <c r="L204" s="72">
        <v>0</v>
      </c>
      <c r="M204" s="72">
        <v>0</v>
      </c>
      <c r="N204" s="72">
        <v>5.1949006213410911</v>
      </c>
      <c r="O204" s="72">
        <v>0</v>
      </c>
      <c r="P204" s="72">
        <v>0</v>
      </c>
      <c r="Q204" s="72">
        <v>0</v>
      </c>
      <c r="R204" s="72">
        <v>0</v>
      </c>
      <c r="S204" s="72">
        <v>0</v>
      </c>
      <c r="T204" s="72">
        <v>0</v>
      </c>
      <c r="U204" s="72">
        <v>0</v>
      </c>
      <c r="V204" s="72">
        <v>0</v>
      </c>
      <c r="W204" s="72">
        <v>0</v>
      </c>
      <c r="X204" s="72">
        <v>0</v>
      </c>
      <c r="Y204" s="72">
        <v>0</v>
      </c>
      <c r="Z204" s="72">
        <v>53.44818686331633</v>
      </c>
      <c r="AA204" s="72">
        <v>0</v>
      </c>
      <c r="AB204" s="72">
        <v>0</v>
      </c>
      <c r="AC204" s="72">
        <v>0</v>
      </c>
      <c r="AD204" s="72">
        <v>0</v>
      </c>
      <c r="AE204" s="72">
        <v>0</v>
      </c>
      <c r="AF204" s="72">
        <v>0</v>
      </c>
      <c r="AG204" s="72">
        <v>5.6390000000000002</v>
      </c>
      <c r="AH204" s="72">
        <v>199.19289093052299</v>
      </c>
      <c r="AI204" s="72">
        <v>126.949</v>
      </c>
      <c r="AJ204" s="74"/>
      <c r="AK204" s="60">
        <v>5.6390000000000002</v>
      </c>
      <c r="AL204" s="73">
        <v>5.6390000000000002</v>
      </c>
      <c r="AM204" s="59"/>
      <c r="AN204" s="59"/>
      <c r="AO204" s="60">
        <v>5.6390000000000002</v>
      </c>
      <c r="AP204" s="59"/>
      <c r="AQ204" s="60">
        <v>13.17</v>
      </c>
      <c r="AR204" s="60">
        <v>5.1949006213410911</v>
      </c>
      <c r="AS204" s="60">
        <v>0</v>
      </c>
      <c r="AT204" s="60">
        <v>0</v>
      </c>
      <c r="AU204" s="62"/>
      <c r="AV204" s="62"/>
      <c r="AW204" s="62"/>
      <c r="AX204" s="62"/>
      <c r="AY204" s="62"/>
      <c r="AZ204" s="62"/>
      <c r="BA204" s="62"/>
      <c r="BB204" s="62"/>
      <c r="BC204" s="62"/>
      <c r="BD204" s="62"/>
      <c r="BE204" s="62"/>
      <c r="BF204" s="62"/>
      <c r="BG204" s="62"/>
      <c r="BH204" s="62"/>
      <c r="BI204" s="62"/>
      <c r="BJ204" s="62"/>
      <c r="BK204" s="62"/>
      <c r="BL204" s="62"/>
      <c r="BM204" s="62"/>
      <c r="BN204" s="37"/>
    </row>
    <row r="205" spans="1:66" ht="15" x14ac:dyDescent="0.25">
      <c r="A205" s="71" t="s">
        <v>73</v>
      </c>
      <c r="B205" s="71" t="s">
        <v>327</v>
      </c>
      <c r="C205" s="72">
        <v>0</v>
      </c>
      <c r="D205" s="72">
        <v>0</v>
      </c>
      <c r="E205" s="72">
        <v>0</v>
      </c>
      <c r="F205" s="72">
        <v>0</v>
      </c>
      <c r="G205" s="72">
        <v>0</v>
      </c>
      <c r="H205" s="72">
        <v>0</v>
      </c>
      <c r="I205" s="72">
        <v>0</v>
      </c>
      <c r="J205" s="72">
        <v>0</v>
      </c>
      <c r="K205" s="72">
        <v>0</v>
      </c>
      <c r="L205" s="72">
        <v>0</v>
      </c>
      <c r="M205" s="72">
        <v>0</v>
      </c>
      <c r="N205" s="72">
        <v>0</v>
      </c>
      <c r="O205" s="72">
        <v>0</v>
      </c>
      <c r="P205" s="72">
        <v>0</v>
      </c>
      <c r="Q205" s="72">
        <v>0</v>
      </c>
      <c r="R205" s="72">
        <v>0</v>
      </c>
      <c r="S205" s="72">
        <v>0</v>
      </c>
      <c r="T205" s="72">
        <v>0</v>
      </c>
      <c r="U205" s="72">
        <v>0</v>
      </c>
      <c r="V205" s="72">
        <v>0</v>
      </c>
      <c r="W205" s="72">
        <v>0</v>
      </c>
      <c r="X205" s="72">
        <v>0</v>
      </c>
      <c r="Y205" s="72">
        <v>0</v>
      </c>
      <c r="Z205" s="72">
        <v>0</v>
      </c>
      <c r="AA205" s="72">
        <v>0</v>
      </c>
      <c r="AB205" s="72">
        <v>0</v>
      </c>
      <c r="AC205" s="72">
        <v>0</v>
      </c>
      <c r="AD205" s="72">
        <v>0</v>
      </c>
      <c r="AE205" s="72">
        <v>0</v>
      </c>
      <c r="AF205" s="72">
        <v>0</v>
      </c>
      <c r="AG205" s="72" t="s">
        <v>633</v>
      </c>
      <c r="AH205" s="72">
        <v>0</v>
      </c>
      <c r="AI205" s="72">
        <v>0</v>
      </c>
      <c r="AJ205" s="74"/>
      <c r="AK205" s="60">
        <v>0</v>
      </c>
      <c r="AL205" s="73">
        <v>0</v>
      </c>
      <c r="AM205" s="59"/>
      <c r="AN205" s="59"/>
      <c r="AO205" s="60">
        <v>0</v>
      </c>
      <c r="AP205" s="59"/>
      <c r="AQ205" s="60">
        <v>0</v>
      </c>
      <c r="AR205" s="60">
        <v>0</v>
      </c>
      <c r="AS205" s="60">
        <v>0</v>
      </c>
      <c r="AT205" s="60">
        <v>0</v>
      </c>
      <c r="AU205" s="62"/>
      <c r="AV205" s="62"/>
      <c r="AW205" s="62"/>
      <c r="AX205" s="62"/>
      <c r="AY205" s="62"/>
      <c r="AZ205" s="62"/>
      <c r="BA205" s="62"/>
      <c r="BB205" s="62"/>
      <c r="BC205" s="62"/>
      <c r="BD205" s="62"/>
      <c r="BE205" s="62"/>
      <c r="BF205" s="62"/>
      <c r="BG205" s="62"/>
      <c r="BH205" s="62"/>
      <c r="BI205" s="62"/>
      <c r="BJ205" s="62"/>
      <c r="BK205" s="62"/>
      <c r="BL205" s="62"/>
      <c r="BM205" s="62"/>
      <c r="BN205" s="37"/>
    </row>
    <row r="206" spans="1:66" ht="15" x14ac:dyDescent="0.25">
      <c r="A206" s="71" t="s">
        <v>362</v>
      </c>
      <c r="B206" s="71" t="s">
        <v>329</v>
      </c>
      <c r="C206" s="72">
        <v>0</v>
      </c>
      <c r="D206" s="72">
        <v>0</v>
      </c>
      <c r="E206" s="72">
        <v>0</v>
      </c>
      <c r="F206" s="72">
        <v>0</v>
      </c>
      <c r="G206" s="72">
        <v>0</v>
      </c>
      <c r="H206" s="72">
        <v>0</v>
      </c>
      <c r="I206" s="72">
        <v>0</v>
      </c>
      <c r="J206" s="72">
        <v>0</v>
      </c>
      <c r="K206" s="72">
        <v>0</v>
      </c>
      <c r="L206" s="72">
        <v>0</v>
      </c>
      <c r="M206" s="72">
        <v>0</v>
      </c>
      <c r="N206" s="72">
        <v>0</v>
      </c>
      <c r="O206" s="72">
        <v>0</v>
      </c>
      <c r="P206" s="72">
        <v>0</v>
      </c>
      <c r="Q206" s="72">
        <v>0</v>
      </c>
      <c r="R206" s="72">
        <v>0</v>
      </c>
      <c r="S206" s="72">
        <v>0</v>
      </c>
      <c r="T206" s="72">
        <v>0.4</v>
      </c>
      <c r="U206" s="72">
        <v>0</v>
      </c>
      <c r="V206" s="72">
        <v>0</v>
      </c>
      <c r="W206" s="72">
        <v>0</v>
      </c>
      <c r="X206" s="72">
        <v>0</v>
      </c>
      <c r="Y206" s="72">
        <v>0</v>
      </c>
      <c r="Z206" s="72">
        <v>0</v>
      </c>
      <c r="AA206" s="72">
        <v>0</v>
      </c>
      <c r="AB206" s="72">
        <v>0</v>
      </c>
      <c r="AC206" s="72">
        <v>0</v>
      </c>
      <c r="AD206" s="72">
        <v>0</v>
      </c>
      <c r="AE206" s="72">
        <v>0</v>
      </c>
      <c r="AF206" s="72">
        <v>0</v>
      </c>
      <c r="AG206" s="72">
        <v>0.01</v>
      </c>
      <c r="AH206" s="72">
        <v>0.41</v>
      </c>
      <c r="AI206" s="72" t="s">
        <v>633</v>
      </c>
      <c r="AJ206" s="74"/>
      <c r="AK206" s="60">
        <v>0.01</v>
      </c>
      <c r="AL206" s="73">
        <v>0.01</v>
      </c>
      <c r="AM206" s="59"/>
      <c r="AN206" s="59"/>
      <c r="AO206" s="60">
        <v>0.01</v>
      </c>
      <c r="AP206" s="59"/>
      <c r="AQ206" s="60">
        <v>0</v>
      </c>
      <c r="AR206" s="60">
        <v>0</v>
      </c>
      <c r="AS206" s="60">
        <v>0</v>
      </c>
      <c r="AT206" s="60">
        <v>0</v>
      </c>
      <c r="AU206" s="62"/>
      <c r="AV206" s="62"/>
      <c r="AW206" s="62"/>
      <c r="AX206" s="62"/>
      <c r="AY206" s="62"/>
      <c r="AZ206" s="62"/>
      <c r="BA206" s="62"/>
      <c r="BB206" s="62"/>
      <c r="BC206" s="62"/>
      <c r="BD206" s="62"/>
      <c r="BE206" s="62"/>
      <c r="BF206" s="62"/>
      <c r="BG206" s="62"/>
      <c r="BH206" s="62"/>
      <c r="BI206" s="62"/>
      <c r="BJ206" s="62"/>
      <c r="BK206" s="62"/>
      <c r="BL206" s="62"/>
      <c r="BM206" s="62"/>
      <c r="BN206" s="37"/>
    </row>
    <row r="207" spans="1:66" ht="15" x14ac:dyDescent="0.25">
      <c r="A207" s="71" t="s">
        <v>161</v>
      </c>
      <c r="B207" s="71" t="s">
        <v>330</v>
      </c>
      <c r="C207" s="72">
        <v>0</v>
      </c>
      <c r="D207" s="72">
        <v>2.11</v>
      </c>
      <c r="E207" s="72">
        <v>5.92</v>
      </c>
      <c r="F207" s="72">
        <v>0</v>
      </c>
      <c r="G207" s="72">
        <v>0</v>
      </c>
      <c r="H207" s="72">
        <v>0</v>
      </c>
      <c r="I207" s="72">
        <v>0</v>
      </c>
      <c r="J207" s="72">
        <v>0</v>
      </c>
      <c r="K207" s="72">
        <v>0</v>
      </c>
      <c r="L207" s="72">
        <v>0</v>
      </c>
      <c r="M207" s="72">
        <v>14.96</v>
      </c>
      <c r="N207" s="72">
        <v>13.4</v>
      </c>
      <c r="O207" s="72">
        <v>41.6</v>
      </c>
      <c r="P207" s="72">
        <v>5</v>
      </c>
      <c r="Q207" s="72">
        <v>0</v>
      </c>
      <c r="R207" s="72">
        <v>0</v>
      </c>
      <c r="S207" s="72">
        <v>0</v>
      </c>
      <c r="T207" s="72">
        <v>0</v>
      </c>
      <c r="U207" s="72">
        <v>0</v>
      </c>
      <c r="V207" s="72">
        <v>0</v>
      </c>
      <c r="W207" s="72">
        <v>0</v>
      </c>
      <c r="X207" s="72">
        <v>0</v>
      </c>
      <c r="Y207" s="72">
        <v>0</v>
      </c>
      <c r="Z207" s="72">
        <v>0</v>
      </c>
      <c r="AA207" s="72">
        <v>0</v>
      </c>
      <c r="AB207" s="72">
        <v>0</v>
      </c>
      <c r="AC207" s="72">
        <v>0</v>
      </c>
      <c r="AD207" s="72">
        <v>0</v>
      </c>
      <c r="AE207" s="72">
        <v>0</v>
      </c>
      <c r="AF207" s="72">
        <v>0</v>
      </c>
      <c r="AG207" s="72">
        <v>1.82</v>
      </c>
      <c r="AH207" s="72">
        <v>84.81</v>
      </c>
      <c r="AI207" s="72">
        <v>70.573999999999998</v>
      </c>
      <c r="AJ207" s="74"/>
      <c r="AK207" s="60">
        <v>1.82</v>
      </c>
      <c r="AL207" s="73">
        <v>1.82</v>
      </c>
      <c r="AM207" s="59"/>
      <c r="AN207" s="59"/>
      <c r="AO207" s="60">
        <v>1.82</v>
      </c>
      <c r="AP207" s="59"/>
      <c r="AQ207" s="60">
        <v>5.92</v>
      </c>
      <c r="AR207" s="60">
        <v>74.959999999999994</v>
      </c>
      <c r="AS207" s="60">
        <v>0</v>
      </c>
      <c r="AT207" s="60">
        <v>0</v>
      </c>
      <c r="AU207" s="62"/>
      <c r="AV207" s="62"/>
      <c r="AW207" s="62"/>
      <c r="AX207" s="62"/>
      <c r="AY207" s="62"/>
      <c r="AZ207" s="62"/>
      <c r="BA207" s="62"/>
      <c r="BB207" s="62"/>
      <c r="BC207" s="62"/>
      <c r="BD207" s="62"/>
      <c r="BE207" s="62"/>
      <c r="BF207" s="62"/>
      <c r="BG207" s="62"/>
      <c r="BH207" s="62"/>
      <c r="BI207" s="62"/>
      <c r="BJ207" s="62"/>
      <c r="BK207" s="62"/>
      <c r="BL207" s="62"/>
      <c r="BM207" s="62"/>
      <c r="BN207" s="37"/>
    </row>
    <row r="208" spans="1:66" ht="15" x14ac:dyDescent="0.25">
      <c r="A208" s="71" t="s">
        <v>331</v>
      </c>
      <c r="B208" s="71" t="s">
        <v>332</v>
      </c>
      <c r="C208" s="72">
        <v>0</v>
      </c>
      <c r="D208" s="72">
        <v>0</v>
      </c>
      <c r="E208" s="72">
        <v>0</v>
      </c>
      <c r="F208" s="72">
        <v>0</v>
      </c>
      <c r="G208" s="72">
        <v>0</v>
      </c>
      <c r="H208" s="72">
        <v>0</v>
      </c>
      <c r="I208" s="72">
        <v>1.6559999999999999</v>
      </c>
      <c r="J208" s="72">
        <v>0</v>
      </c>
      <c r="K208" s="72">
        <v>0</v>
      </c>
      <c r="L208" s="72">
        <v>0</v>
      </c>
      <c r="M208" s="72">
        <v>0</v>
      </c>
      <c r="N208" s="72">
        <v>0</v>
      </c>
      <c r="O208" s="72">
        <v>0</v>
      </c>
      <c r="P208" s="72">
        <v>0</v>
      </c>
      <c r="Q208" s="72">
        <v>0</v>
      </c>
      <c r="R208" s="72">
        <v>0</v>
      </c>
      <c r="S208" s="72">
        <v>0</v>
      </c>
      <c r="T208" s="72">
        <v>0</v>
      </c>
      <c r="U208" s="72">
        <v>0</v>
      </c>
      <c r="V208" s="72">
        <v>0</v>
      </c>
      <c r="W208" s="72">
        <v>0</v>
      </c>
      <c r="X208" s="72">
        <v>0</v>
      </c>
      <c r="Y208" s="72">
        <v>0</v>
      </c>
      <c r="Z208" s="72">
        <v>0</v>
      </c>
      <c r="AA208" s="72">
        <v>0</v>
      </c>
      <c r="AB208" s="72">
        <v>0</v>
      </c>
      <c r="AC208" s="72">
        <v>0</v>
      </c>
      <c r="AD208" s="72">
        <v>12.340999999999999</v>
      </c>
      <c r="AE208" s="72">
        <v>0</v>
      </c>
      <c r="AF208" s="72">
        <v>0</v>
      </c>
      <c r="AG208" s="72">
        <v>0.17899999999999999</v>
      </c>
      <c r="AH208" s="72">
        <v>14.176</v>
      </c>
      <c r="AI208" s="72">
        <v>11.345999000000001</v>
      </c>
      <c r="AJ208" s="74"/>
      <c r="AK208" s="60">
        <v>0.17899999999999999</v>
      </c>
      <c r="AL208" s="73">
        <v>0.17899999999999999</v>
      </c>
      <c r="AM208" s="59"/>
      <c r="AN208" s="59"/>
      <c r="AO208" s="60">
        <v>0.17899999999999999</v>
      </c>
      <c r="AP208" s="59"/>
      <c r="AQ208" s="60">
        <v>1.6559999999999999</v>
      </c>
      <c r="AR208" s="60">
        <v>0</v>
      </c>
      <c r="AS208" s="60">
        <v>0</v>
      </c>
      <c r="AT208" s="60">
        <v>0</v>
      </c>
      <c r="AU208" s="62"/>
      <c r="AV208" s="62"/>
      <c r="AW208" s="62"/>
      <c r="AX208" s="62"/>
      <c r="AY208" s="62"/>
      <c r="AZ208" s="62"/>
      <c r="BA208" s="62"/>
      <c r="BB208" s="62"/>
      <c r="BC208" s="62"/>
      <c r="BD208" s="62"/>
      <c r="BE208" s="62"/>
      <c r="BF208" s="62"/>
      <c r="BG208" s="62"/>
      <c r="BH208" s="62"/>
      <c r="BI208" s="62"/>
      <c r="BJ208" s="62"/>
      <c r="BK208" s="62"/>
      <c r="BL208" s="62"/>
      <c r="BM208" s="62"/>
      <c r="BN208" s="37"/>
    </row>
    <row r="209" spans="1:66" ht="15" x14ac:dyDescent="0.25">
      <c r="A209" s="71" t="s">
        <v>136</v>
      </c>
      <c r="B209" s="71" t="s">
        <v>333</v>
      </c>
      <c r="C209" s="72">
        <v>0</v>
      </c>
      <c r="D209" s="72">
        <v>6.7</v>
      </c>
      <c r="E209" s="72">
        <v>0</v>
      </c>
      <c r="F209" s="72">
        <v>0</v>
      </c>
      <c r="G209" s="72">
        <v>0</v>
      </c>
      <c r="H209" s="72">
        <v>0</v>
      </c>
      <c r="I209" s="72">
        <v>0</v>
      </c>
      <c r="J209" s="72">
        <v>0</v>
      </c>
      <c r="K209" s="72">
        <v>1.3</v>
      </c>
      <c r="L209" s="72">
        <v>79.599999999999994</v>
      </c>
      <c r="M209" s="72">
        <v>24.5</v>
      </c>
      <c r="N209" s="72">
        <v>1</v>
      </c>
      <c r="O209" s="72">
        <v>5</v>
      </c>
      <c r="P209" s="72">
        <v>0.3</v>
      </c>
      <c r="Q209" s="72">
        <v>0</v>
      </c>
      <c r="R209" s="72">
        <v>0</v>
      </c>
      <c r="S209" s="72">
        <v>0</v>
      </c>
      <c r="T209" s="72">
        <v>0</v>
      </c>
      <c r="U209" s="72">
        <v>0</v>
      </c>
      <c r="V209" s="72">
        <v>0</v>
      </c>
      <c r="W209" s="72">
        <v>0</v>
      </c>
      <c r="X209" s="72">
        <v>0</v>
      </c>
      <c r="Y209" s="72">
        <v>0</v>
      </c>
      <c r="Z209" s="72">
        <v>0</v>
      </c>
      <c r="AA209" s="72">
        <v>0</v>
      </c>
      <c r="AB209" s="72">
        <v>0</v>
      </c>
      <c r="AC209" s="72">
        <v>0</v>
      </c>
      <c r="AD209" s="72">
        <v>0</v>
      </c>
      <c r="AE209" s="72">
        <v>0</v>
      </c>
      <c r="AF209" s="72">
        <v>0</v>
      </c>
      <c r="AG209" s="72">
        <v>3.931</v>
      </c>
      <c r="AH209" s="72">
        <v>122.33099999999999</v>
      </c>
      <c r="AI209" s="72">
        <v>109.08499999999999</v>
      </c>
      <c r="AJ209" s="74"/>
      <c r="AK209" s="60">
        <v>3.931</v>
      </c>
      <c r="AL209" s="73">
        <v>3.931</v>
      </c>
      <c r="AM209" s="59"/>
      <c r="AN209" s="59"/>
      <c r="AO209" s="60">
        <v>3.931</v>
      </c>
      <c r="AP209" s="59"/>
      <c r="AQ209" s="60">
        <v>0</v>
      </c>
      <c r="AR209" s="60">
        <v>30.8</v>
      </c>
      <c r="AS209" s="60">
        <v>0</v>
      </c>
      <c r="AT209" s="60">
        <v>0</v>
      </c>
      <c r="AU209" s="62"/>
      <c r="AV209" s="62"/>
      <c r="AW209" s="62"/>
      <c r="AX209" s="62"/>
      <c r="AY209" s="62"/>
      <c r="AZ209" s="62"/>
      <c r="BA209" s="62"/>
      <c r="BB209" s="62"/>
      <c r="BC209" s="62"/>
      <c r="BD209" s="62"/>
      <c r="BE209" s="62"/>
      <c r="BF209" s="62"/>
      <c r="BG209" s="62"/>
      <c r="BH209" s="62"/>
      <c r="BI209" s="62"/>
      <c r="BJ209" s="62"/>
      <c r="BK209" s="62"/>
      <c r="BL209" s="62"/>
      <c r="BM209" s="62"/>
      <c r="BN209" s="37"/>
    </row>
    <row r="210" spans="1:66" ht="15" x14ac:dyDescent="0.25">
      <c r="A210" s="71" t="s">
        <v>334</v>
      </c>
      <c r="B210" s="71" t="s">
        <v>335</v>
      </c>
      <c r="C210" s="72">
        <v>0</v>
      </c>
      <c r="D210" s="72">
        <v>0.01</v>
      </c>
      <c r="E210" s="72">
        <v>134.30000000000001</v>
      </c>
      <c r="F210" s="72">
        <v>0</v>
      </c>
      <c r="G210" s="72">
        <v>0</v>
      </c>
      <c r="H210" s="72">
        <v>0</v>
      </c>
      <c r="I210" s="72">
        <v>0</v>
      </c>
      <c r="J210" s="72">
        <v>0</v>
      </c>
      <c r="K210" s="72">
        <v>574.4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21.5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7</v>
      </c>
      <c r="AD210" s="72">
        <v>0</v>
      </c>
      <c r="AE210" s="72">
        <v>0</v>
      </c>
      <c r="AF210" s="72">
        <v>0</v>
      </c>
      <c r="AG210" s="72">
        <v>10.3</v>
      </c>
      <c r="AH210" s="72">
        <v>747.51</v>
      </c>
      <c r="AI210" s="72">
        <v>763</v>
      </c>
      <c r="AJ210" s="74"/>
      <c r="AK210" s="60">
        <v>10.3</v>
      </c>
      <c r="AL210" s="73">
        <v>10.3</v>
      </c>
      <c r="AM210" s="59"/>
      <c r="AN210" s="59"/>
      <c r="AO210" s="60">
        <v>17.3</v>
      </c>
      <c r="AP210" s="59"/>
      <c r="AQ210" s="60">
        <v>134.30000000000001</v>
      </c>
      <c r="AR210" s="60">
        <v>0</v>
      </c>
      <c r="AS210" s="60">
        <v>21.5</v>
      </c>
      <c r="AT210" s="60">
        <v>0</v>
      </c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37"/>
    </row>
    <row r="211" spans="1:66" ht="15" x14ac:dyDescent="0.25">
      <c r="A211" s="71" t="s">
        <v>135</v>
      </c>
      <c r="B211" s="71" t="s">
        <v>928</v>
      </c>
      <c r="C211" s="175">
        <v>0</v>
      </c>
      <c r="D211" s="175">
        <v>0.433</v>
      </c>
      <c r="E211" s="175">
        <v>0</v>
      </c>
      <c r="F211" s="175">
        <v>0</v>
      </c>
      <c r="G211" s="175">
        <v>0</v>
      </c>
      <c r="H211" s="175">
        <v>188.95500000000001</v>
      </c>
      <c r="I211" s="175">
        <v>0</v>
      </c>
      <c r="J211" s="175">
        <v>0</v>
      </c>
      <c r="K211" s="175">
        <v>3.41</v>
      </c>
      <c r="L211" s="175">
        <v>60.92</v>
      </c>
      <c r="M211" s="175">
        <v>0</v>
      </c>
      <c r="N211" s="175">
        <v>0</v>
      </c>
      <c r="O211" s="175">
        <v>0</v>
      </c>
      <c r="P211" s="175">
        <v>9.8800000000000008</v>
      </c>
      <c r="Q211" s="175">
        <v>0</v>
      </c>
      <c r="R211" s="175">
        <v>0</v>
      </c>
      <c r="S211" s="175">
        <v>0</v>
      </c>
      <c r="T211" s="175">
        <v>320.60899999999998</v>
      </c>
      <c r="U211" s="175">
        <v>28.5</v>
      </c>
      <c r="V211" s="175">
        <v>0</v>
      </c>
      <c r="W211" s="175">
        <v>3.77</v>
      </c>
      <c r="X211" s="175">
        <v>0</v>
      </c>
      <c r="Y211" s="175">
        <v>0</v>
      </c>
      <c r="Z211" s="175">
        <v>0</v>
      </c>
      <c r="AA211" s="175">
        <v>116.88</v>
      </c>
      <c r="AB211" s="175">
        <v>357.33699999999999</v>
      </c>
      <c r="AC211" s="175">
        <v>5.0000000000000001E-3</v>
      </c>
      <c r="AD211" s="175">
        <v>42.19</v>
      </c>
      <c r="AE211" s="175">
        <v>0</v>
      </c>
      <c r="AF211" s="175">
        <v>0</v>
      </c>
      <c r="AG211" s="175">
        <v>0</v>
      </c>
      <c r="AH211" s="175">
        <v>1030.82699</v>
      </c>
      <c r="AI211" s="175">
        <v>987.86599999999999</v>
      </c>
      <c r="AJ211" s="74"/>
      <c r="AK211" s="60">
        <v>0</v>
      </c>
      <c r="AL211" s="73">
        <v>14.81799</v>
      </c>
      <c r="AM211" s="59"/>
      <c r="AN211" s="59"/>
      <c r="AO211" s="60">
        <v>131.70299</v>
      </c>
      <c r="AP211" s="59"/>
      <c r="AQ211" s="60">
        <v>0</v>
      </c>
      <c r="AR211" s="60">
        <v>9.8800000000000008</v>
      </c>
      <c r="AS211" s="60">
        <v>28.5</v>
      </c>
      <c r="AT211" s="60">
        <v>240.45699999999999</v>
      </c>
      <c r="AU211" s="62"/>
      <c r="AV211" s="62"/>
      <c r="AW211" s="62"/>
      <c r="AX211" s="62"/>
      <c r="AY211" s="62"/>
      <c r="AZ211" s="62"/>
      <c r="BA211" s="62"/>
      <c r="BB211" s="62"/>
      <c r="BC211" s="62"/>
      <c r="BD211" s="62"/>
      <c r="BE211" s="62"/>
      <c r="BF211" s="62"/>
      <c r="BG211" s="62"/>
      <c r="BH211" s="62"/>
      <c r="BI211" s="62"/>
      <c r="BJ211" s="62"/>
      <c r="BK211" s="62"/>
      <c r="BL211" s="62"/>
      <c r="BM211" s="62"/>
      <c r="BN211" s="37"/>
    </row>
    <row r="212" spans="1:66" ht="15" x14ac:dyDescent="0.25">
      <c r="A212" s="71" t="s">
        <v>89</v>
      </c>
      <c r="B212" s="71" t="s">
        <v>336</v>
      </c>
      <c r="C212" s="72">
        <v>0</v>
      </c>
      <c r="D212" s="72">
        <v>3.7502403322738929E-2</v>
      </c>
      <c r="E212" s="72">
        <v>1.208</v>
      </c>
      <c r="F212" s="72">
        <v>0</v>
      </c>
      <c r="G212" s="72">
        <v>0</v>
      </c>
      <c r="H212" s="72">
        <v>0</v>
      </c>
      <c r="I212" s="72">
        <v>0</v>
      </c>
      <c r="J212" s="72">
        <v>0</v>
      </c>
      <c r="K212" s="72">
        <v>0</v>
      </c>
      <c r="L212" s="72">
        <v>0</v>
      </c>
      <c r="M212" s="72">
        <v>20.42740187668754</v>
      </c>
      <c r="N212" s="72">
        <v>57.002052046099472</v>
      </c>
      <c r="O212" s="72">
        <v>7.2375908327294951</v>
      </c>
      <c r="P212" s="72">
        <v>27.879230126988112</v>
      </c>
      <c r="Q212" s="72">
        <v>0</v>
      </c>
      <c r="R212" s="72">
        <v>0</v>
      </c>
      <c r="S212" s="72">
        <v>0</v>
      </c>
      <c r="T212" s="72">
        <v>0</v>
      </c>
      <c r="U212" s="72">
        <v>0</v>
      </c>
      <c r="V212" s="72">
        <v>0</v>
      </c>
      <c r="W212" s="72">
        <v>0</v>
      </c>
      <c r="X212" s="72">
        <v>0</v>
      </c>
      <c r="Y212" s="72">
        <v>6.9677994522954609</v>
      </c>
      <c r="Z212" s="72">
        <v>8.2300587197283424</v>
      </c>
      <c r="AA212" s="72">
        <v>0</v>
      </c>
      <c r="AB212" s="72">
        <v>0</v>
      </c>
      <c r="AC212" s="72">
        <v>0</v>
      </c>
      <c r="AD212" s="72">
        <v>0</v>
      </c>
      <c r="AE212" s="72">
        <v>0</v>
      </c>
      <c r="AF212" s="72">
        <v>0</v>
      </c>
      <c r="AG212" s="72">
        <v>8.9049999999999994</v>
      </c>
      <c r="AH212" s="72">
        <v>137.89463545785117</v>
      </c>
      <c r="AI212" s="72">
        <v>104.90300000000001</v>
      </c>
      <c r="AJ212" s="74"/>
      <c r="AK212" s="60">
        <v>8.9049999999999994</v>
      </c>
      <c r="AL212" s="73">
        <v>8.9049999999999994</v>
      </c>
      <c r="AM212" s="59"/>
      <c r="AN212" s="59"/>
      <c r="AO212" s="60">
        <v>8.9049999999999994</v>
      </c>
      <c r="AP212" s="59"/>
      <c r="AQ212" s="60">
        <v>1.208</v>
      </c>
      <c r="AR212" s="60">
        <v>119.5140743348001</v>
      </c>
      <c r="AS212" s="60">
        <v>0</v>
      </c>
      <c r="AT212" s="60">
        <v>0</v>
      </c>
      <c r="AU212" s="62"/>
      <c r="AV212" s="62"/>
      <c r="AW212" s="62"/>
      <c r="AX212" s="62"/>
      <c r="AY212" s="62"/>
      <c r="AZ212" s="62"/>
      <c r="BA212" s="62"/>
      <c r="BB212" s="62"/>
      <c r="BC212" s="62"/>
      <c r="BD212" s="62"/>
      <c r="BE212" s="62"/>
      <c r="BF212" s="62"/>
      <c r="BG212" s="62"/>
      <c r="BH212" s="62"/>
      <c r="BI212" s="62"/>
      <c r="BJ212" s="62"/>
      <c r="BK212" s="62"/>
      <c r="BL212" s="62"/>
      <c r="BM212" s="62"/>
      <c r="BN212" s="37"/>
    </row>
    <row r="213" spans="1:66" ht="15" x14ac:dyDescent="0.25">
      <c r="A213" s="129" t="s">
        <v>351</v>
      </c>
      <c r="B213" s="128" t="s">
        <v>891</v>
      </c>
      <c r="C213" s="72">
        <v>0</v>
      </c>
      <c r="D213" s="72">
        <v>0.218</v>
      </c>
      <c r="E213" s="72">
        <v>0</v>
      </c>
      <c r="F213" s="72">
        <v>0</v>
      </c>
      <c r="G213" s="72">
        <v>0</v>
      </c>
      <c r="H213" s="72">
        <v>0</v>
      </c>
      <c r="I213" s="72">
        <v>0</v>
      </c>
      <c r="J213" s="72">
        <v>0</v>
      </c>
      <c r="K213" s="72">
        <v>0</v>
      </c>
      <c r="L213" s="72">
        <v>0</v>
      </c>
      <c r="M213" s="72">
        <v>0</v>
      </c>
      <c r="N213" s="72">
        <v>0</v>
      </c>
      <c r="O213" s="72">
        <v>0</v>
      </c>
      <c r="P213" s="72">
        <v>0</v>
      </c>
      <c r="Q213" s="72">
        <v>0</v>
      </c>
      <c r="R213" s="72">
        <v>0</v>
      </c>
      <c r="S213" s="72">
        <v>0</v>
      </c>
      <c r="T213" s="72">
        <v>0</v>
      </c>
      <c r="U213" s="72">
        <v>2.4710000000000001</v>
      </c>
      <c r="V213" s="72">
        <v>0</v>
      </c>
      <c r="W213" s="72">
        <v>0</v>
      </c>
      <c r="X213" s="72">
        <v>0</v>
      </c>
      <c r="Y213" s="72">
        <v>0</v>
      </c>
      <c r="Z213" s="72">
        <v>0</v>
      </c>
      <c r="AA213" s="72">
        <v>0</v>
      </c>
      <c r="AB213" s="72">
        <v>0</v>
      </c>
      <c r="AC213" s="72">
        <v>0</v>
      </c>
      <c r="AD213" s="72">
        <v>0</v>
      </c>
      <c r="AE213" s="72">
        <v>0</v>
      </c>
      <c r="AF213" s="72">
        <v>0</v>
      </c>
      <c r="AG213" s="72">
        <v>0.05</v>
      </c>
      <c r="AH213" s="72">
        <v>2.7389999999999999</v>
      </c>
      <c r="AI213" s="72" t="s">
        <v>633</v>
      </c>
      <c r="AJ213" s="74"/>
      <c r="AK213" s="60">
        <v>0.05</v>
      </c>
      <c r="AL213" s="73">
        <v>0.05</v>
      </c>
      <c r="AM213" s="59"/>
      <c r="AN213" s="59"/>
      <c r="AO213" s="60">
        <v>0.05</v>
      </c>
      <c r="AP213" s="59"/>
      <c r="AQ213" s="60">
        <v>0</v>
      </c>
      <c r="AR213" s="60">
        <v>0</v>
      </c>
      <c r="AS213" s="60">
        <v>2.4710000000000001</v>
      </c>
      <c r="AT213" s="60">
        <v>0</v>
      </c>
      <c r="AU213" s="62"/>
      <c r="AV213" s="62"/>
      <c r="AW213" s="62"/>
      <c r="AX213" s="62"/>
      <c r="AY213" s="62"/>
      <c r="AZ213" s="62"/>
      <c r="BA213" s="62"/>
      <c r="BB213" s="62"/>
      <c r="BC213" s="62"/>
      <c r="BD213" s="62"/>
      <c r="BE213" s="62"/>
      <c r="BF213" s="62"/>
      <c r="BG213" s="62"/>
      <c r="BH213" s="62"/>
      <c r="BI213" s="62"/>
      <c r="BJ213" s="62"/>
      <c r="BK213" s="62"/>
      <c r="BL213" s="62"/>
      <c r="BM213" s="62"/>
      <c r="BN213" s="37"/>
    </row>
    <row r="214" spans="1:66" ht="15" x14ac:dyDescent="0.25">
      <c r="A214" s="71" t="s">
        <v>328</v>
      </c>
      <c r="B214" s="71" t="s">
        <v>337</v>
      </c>
      <c r="C214" s="72">
        <v>0</v>
      </c>
      <c r="D214" s="72">
        <v>1.6</v>
      </c>
      <c r="E214" s="72">
        <v>0</v>
      </c>
      <c r="F214" s="72">
        <v>0</v>
      </c>
      <c r="G214" s="72">
        <v>0</v>
      </c>
      <c r="H214" s="72">
        <v>0</v>
      </c>
      <c r="I214" s="72">
        <v>0</v>
      </c>
      <c r="J214" s="72">
        <v>0</v>
      </c>
      <c r="K214" s="72">
        <v>0</v>
      </c>
      <c r="L214" s="72">
        <v>0</v>
      </c>
      <c r="M214" s="72">
        <v>0</v>
      </c>
      <c r="N214" s="72">
        <v>0</v>
      </c>
      <c r="O214" s="72">
        <v>0</v>
      </c>
      <c r="P214" s="72">
        <v>0</v>
      </c>
      <c r="Q214" s="72">
        <v>0</v>
      </c>
      <c r="R214" s="72">
        <v>0</v>
      </c>
      <c r="S214" s="72">
        <v>0</v>
      </c>
      <c r="T214" s="72">
        <v>0</v>
      </c>
      <c r="U214" s="72">
        <v>0</v>
      </c>
      <c r="V214" s="72">
        <v>0</v>
      </c>
      <c r="W214" s="72">
        <v>0</v>
      </c>
      <c r="X214" s="72">
        <v>0</v>
      </c>
      <c r="Y214" s="72">
        <v>0</v>
      </c>
      <c r="Z214" s="72">
        <v>0</v>
      </c>
      <c r="AA214" s="72">
        <v>0</v>
      </c>
      <c r="AB214" s="72">
        <v>0</v>
      </c>
      <c r="AC214" s="72">
        <v>0</v>
      </c>
      <c r="AD214" s="72">
        <v>51.35</v>
      </c>
      <c r="AE214" s="72">
        <v>0</v>
      </c>
      <c r="AF214" s="72">
        <v>0</v>
      </c>
      <c r="AG214" s="72">
        <v>0</v>
      </c>
      <c r="AH214" s="72">
        <v>53.591640000000005</v>
      </c>
      <c r="AI214" s="72">
        <v>42.776000000000003</v>
      </c>
      <c r="AJ214" s="74"/>
      <c r="AK214" s="60">
        <v>0</v>
      </c>
      <c r="AL214" s="73">
        <v>0.64163999999999999</v>
      </c>
      <c r="AM214" s="59"/>
      <c r="AN214" s="59"/>
      <c r="AO214" s="60">
        <v>0.64163999999999999</v>
      </c>
      <c r="AP214" s="59"/>
      <c r="AQ214" s="60">
        <v>0</v>
      </c>
      <c r="AR214" s="60">
        <v>0</v>
      </c>
      <c r="AS214" s="60">
        <v>0</v>
      </c>
      <c r="AT214" s="60">
        <v>0</v>
      </c>
      <c r="AU214" s="62"/>
      <c r="AV214" s="62"/>
      <c r="AW214" s="62"/>
      <c r="AX214" s="62"/>
      <c r="AY214" s="62"/>
      <c r="AZ214" s="62"/>
      <c r="BA214" s="62"/>
      <c r="BB214" s="62"/>
      <c r="BC214" s="62"/>
      <c r="BD214" s="62"/>
      <c r="BE214" s="62"/>
      <c r="BF214" s="62"/>
      <c r="BG214" s="62"/>
      <c r="BH214" s="62"/>
      <c r="BI214" s="62"/>
      <c r="BJ214" s="62"/>
      <c r="BK214" s="62"/>
      <c r="BL214" s="62"/>
      <c r="BM214" s="62"/>
      <c r="BN214" s="37"/>
    </row>
    <row r="215" spans="1:66" ht="15" x14ac:dyDescent="0.25">
      <c r="A215" s="71" t="s">
        <v>55</v>
      </c>
      <c r="B215" s="71" t="s">
        <v>338</v>
      </c>
      <c r="C215" s="72">
        <v>0</v>
      </c>
      <c r="D215" s="72">
        <v>6.8000000000000005E-2</v>
      </c>
      <c r="E215" s="72">
        <v>0</v>
      </c>
      <c r="F215" s="72">
        <v>0</v>
      </c>
      <c r="G215" s="72">
        <v>0</v>
      </c>
      <c r="H215" s="72">
        <v>0</v>
      </c>
      <c r="I215" s="72">
        <v>0</v>
      </c>
      <c r="J215" s="72">
        <v>0</v>
      </c>
      <c r="K215" s="72">
        <v>0</v>
      </c>
      <c r="L215" s="72">
        <v>0</v>
      </c>
      <c r="M215" s="72">
        <v>0</v>
      </c>
      <c r="N215" s="72">
        <v>0</v>
      </c>
      <c r="O215" s="72">
        <v>2.25</v>
      </c>
      <c r="P215" s="72">
        <v>0</v>
      </c>
      <c r="Q215" s="72">
        <v>0</v>
      </c>
      <c r="R215" s="72">
        <v>0</v>
      </c>
      <c r="S215" s="72">
        <v>0</v>
      </c>
      <c r="T215" s="72">
        <v>0</v>
      </c>
      <c r="U215" s="72">
        <v>0</v>
      </c>
      <c r="V215" s="72">
        <v>0</v>
      </c>
      <c r="W215" s="72">
        <v>0</v>
      </c>
      <c r="X215" s="72">
        <v>0</v>
      </c>
      <c r="Y215" s="72">
        <v>0</v>
      </c>
      <c r="Z215" s="72">
        <v>0</v>
      </c>
      <c r="AA215" s="72">
        <v>0</v>
      </c>
      <c r="AB215" s="72">
        <v>0</v>
      </c>
      <c r="AC215" s="72">
        <v>0</v>
      </c>
      <c r="AD215" s="72">
        <v>0</v>
      </c>
      <c r="AE215" s="72">
        <v>0</v>
      </c>
      <c r="AF215" s="72">
        <v>0</v>
      </c>
      <c r="AG215" s="72">
        <v>0.05</v>
      </c>
      <c r="AH215" s="72">
        <v>2.3679999999999999</v>
      </c>
      <c r="AI215" s="72">
        <v>1.6</v>
      </c>
      <c r="AJ215" s="74"/>
      <c r="AK215" s="60">
        <v>0.05</v>
      </c>
      <c r="AL215" s="73">
        <v>0.05</v>
      </c>
      <c r="AM215" s="59"/>
      <c r="AN215" s="59"/>
      <c r="AO215" s="60">
        <v>0.05</v>
      </c>
      <c r="AP215" s="59"/>
      <c r="AQ215" s="60">
        <v>0</v>
      </c>
      <c r="AR215" s="60">
        <v>2.25</v>
      </c>
      <c r="AS215" s="60">
        <v>0</v>
      </c>
      <c r="AT215" s="60">
        <v>0</v>
      </c>
      <c r="AU215" s="62"/>
      <c r="AV215" s="62"/>
      <c r="AW215" s="62"/>
      <c r="AX215" s="62"/>
      <c r="AY215" s="62"/>
      <c r="AZ215" s="62"/>
      <c r="BA215" s="62"/>
      <c r="BB215" s="62"/>
      <c r="BC215" s="62"/>
      <c r="BD215" s="62"/>
      <c r="BE215" s="62"/>
      <c r="BF215" s="62"/>
      <c r="BG215" s="62"/>
      <c r="BH215" s="62"/>
      <c r="BI215" s="62"/>
      <c r="BJ215" s="62"/>
      <c r="BK215" s="62"/>
      <c r="BL215" s="62"/>
      <c r="BM215" s="62"/>
      <c r="BN215" s="37"/>
    </row>
    <row r="216" spans="1:66" ht="15" x14ac:dyDescent="0.25">
      <c r="A216" s="71" t="s">
        <v>92</v>
      </c>
      <c r="B216" s="71" t="s">
        <v>339</v>
      </c>
      <c r="C216" s="72">
        <v>0</v>
      </c>
      <c r="D216" s="72">
        <v>0.4</v>
      </c>
      <c r="E216" s="72">
        <v>0</v>
      </c>
      <c r="F216" s="72">
        <v>0</v>
      </c>
      <c r="G216" s="72">
        <v>0</v>
      </c>
      <c r="H216" s="72">
        <v>0</v>
      </c>
      <c r="I216" s="72">
        <v>0</v>
      </c>
      <c r="J216" s="72">
        <v>0</v>
      </c>
      <c r="K216" s="72">
        <v>0</v>
      </c>
      <c r="L216" s="72">
        <v>0</v>
      </c>
      <c r="M216" s="72">
        <v>0</v>
      </c>
      <c r="N216" s="72">
        <v>0</v>
      </c>
      <c r="O216" s="72">
        <v>0</v>
      </c>
      <c r="P216" s="72">
        <v>0</v>
      </c>
      <c r="Q216" s="72">
        <v>0</v>
      </c>
      <c r="R216" s="72">
        <v>0</v>
      </c>
      <c r="S216" s="72">
        <v>0</v>
      </c>
      <c r="T216" s="72">
        <v>0</v>
      </c>
      <c r="U216" s="72">
        <v>0</v>
      </c>
      <c r="V216" s="72">
        <v>4</v>
      </c>
      <c r="W216" s="72">
        <v>0</v>
      </c>
      <c r="X216" s="72">
        <v>0</v>
      </c>
      <c r="Y216" s="72">
        <v>0</v>
      </c>
      <c r="Z216" s="72">
        <v>0</v>
      </c>
      <c r="AA216" s="72">
        <v>0</v>
      </c>
      <c r="AB216" s="72">
        <v>0</v>
      </c>
      <c r="AC216" s="72">
        <v>0.4</v>
      </c>
      <c r="AD216" s="72">
        <v>0</v>
      </c>
      <c r="AE216" s="72">
        <v>0</v>
      </c>
      <c r="AF216" s="72">
        <v>0</v>
      </c>
      <c r="AG216" s="72">
        <v>0.1</v>
      </c>
      <c r="AH216" s="72">
        <v>4.9000000000000004</v>
      </c>
      <c r="AI216" s="72">
        <v>6</v>
      </c>
      <c r="AJ216" s="74"/>
      <c r="AK216" s="60">
        <v>0.1</v>
      </c>
      <c r="AL216" s="73">
        <v>0.1</v>
      </c>
      <c r="AM216" s="59"/>
      <c r="AN216" s="59"/>
      <c r="AO216" s="60">
        <v>0.5</v>
      </c>
      <c r="AP216" s="59"/>
      <c r="AQ216" s="60">
        <v>0</v>
      </c>
      <c r="AR216" s="60">
        <v>0</v>
      </c>
      <c r="AS216" s="60">
        <v>4</v>
      </c>
      <c r="AT216" s="60">
        <v>0</v>
      </c>
      <c r="AU216" s="62"/>
      <c r="AV216" s="62"/>
      <c r="AW216" s="62"/>
      <c r="AX216" s="62"/>
      <c r="AY216" s="62"/>
      <c r="AZ216" s="62"/>
      <c r="BA216" s="62"/>
      <c r="BB216" s="62"/>
      <c r="BC216" s="62"/>
      <c r="BD216" s="62"/>
      <c r="BE216" s="62"/>
      <c r="BF216" s="62"/>
      <c r="BG216" s="62"/>
      <c r="BH216" s="62"/>
      <c r="BI216" s="62"/>
      <c r="BJ216" s="62"/>
      <c r="BK216" s="62"/>
      <c r="BL216" s="62"/>
      <c r="BM216" s="62"/>
      <c r="BN216" s="37"/>
    </row>
    <row r="217" spans="1:66" ht="15" x14ac:dyDescent="0.25">
      <c r="A217" s="71" t="s">
        <v>176</v>
      </c>
      <c r="B217" s="71" t="s">
        <v>340</v>
      </c>
      <c r="C217" s="72">
        <v>0</v>
      </c>
      <c r="D217" s="72">
        <v>0.183</v>
      </c>
      <c r="E217" s="72">
        <v>0</v>
      </c>
      <c r="F217" s="72">
        <v>0</v>
      </c>
      <c r="G217" s="72">
        <v>0</v>
      </c>
      <c r="H217" s="72">
        <v>0</v>
      </c>
      <c r="I217" s="72">
        <v>0</v>
      </c>
      <c r="J217" s="72">
        <v>0</v>
      </c>
      <c r="K217" s="72">
        <v>0</v>
      </c>
      <c r="L217" s="72">
        <v>0</v>
      </c>
      <c r="M217" s="72">
        <v>0</v>
      </c>
      <c r="N217" s="72">
        <v>0</v>
      </c>
      <c r="O217" s="72">
        <v>0</v>
      </c>
      <c r="P217" s="72">
        <v>8.8209999999999997</v>
      </c>
      <c r="Q217" s="72">
        <v>0</v>
      </c>
      <c r="R217" s="72">
        <v>0</v>
      </c>
      <c r="S217" s="72">
        <v>0</v>
      </c>
      <c r="T217" s="72">
        <v>0</v>
      </c>
      <c r="U217" s="72">
        <v>0</v>
      </c>
      <c r="V217" s="72">
        <v>0</v>
      </c>
      <c r="W217" s="72">
        <v>0</v>
      </c>
      <c r="X217" s="72">
        <v>0</v>
      </c>
      <c r="Y217" s="72">
        <v>0</v>
      </c>
      <c r="Z217" s="72">
        <v>0</v>
      </c>
      <c r="AA217" s="72">
        <v>0</v>
      </c>
      <c r="AB217" s="72">
        <v>0</v>
      </c>
      <c r="AC217" s="72">
        <v>0</v>
      </c>
      <c r="AD217" s="72">
        <v>0</v>
      </c>
      <c r="AE217" s="72">
        <v>0</v>
      </c>
      <c r="AF217" s="72">
        <v>0</v>
      </c>
      <c r="AG217" s="72">
        <v>0.187</v>
      </c>
      <c r="AH217" s="72">
        <v>9.1909999999999989</v>
      </c>
      <c r="AI217" s="72">
        <v>6.5919999999999996</v>
      </c>
      <c r="AJ217" s="74"/>
      <c r="AK217" s="60">
        <v>0.187</v>
      </c>
      <c r="AL217" s="73">
        <v>0.187</v>
      </c>
      <c r="AM217" s="59"/>
      <c r="AN217" s="59"/>
      <c r="AO217" s="60">
        <v>0.187</v>
      </c>
      <c r="AP217" s="59"/>
      <c r="AQ217" s="60">
        <v>0</v>
      </c>
      <c r="AR217" s="60">
        <v>8.8209999999999997</v>
      </c>
      <c r="AS217" s="60">
        <v>0</v>
      </c>
      <c r="AT217" s="60">
        <v>0</v>
      </c>
      <c r="AU217" s="62"/>
      <c r="AV217" s="62"/>
      <c r="AW217" s="62"/>
      <c r="AX217" s="62"/>
      <c r="AY217" s="62"/>
      <c r="AZ217" s="62"/>
      <c r="BA217" s="62"/>
      <c r="BB217" s="62"/>
      <c r="BC217" s="62"/>
      <c r="BD217" s="62"/>
      <c r="BE217" s="62"/>
      <c r="BF217" s="62"/>
      <c r="BG217" s="62"/>
      <c r="BH217" s="62"/>
      <c r="BI217" s="62"/>
      <c r="BJ217" s="62"/>
      <c r="BK217" s="62"/>
      <c r="BL217" s="62"/>
      <c r="BM217" s="62"/>
      <c r="BN217" s="37"/>
    </row>
    <row r="218" spans="1:66" ht="15" x14ac:dyDescent="0.25">
      <c r="A218" s="71" t="s">
        <v>96</v>
      </c>
      <c r="B218" s="71" t="s">
        <v>341</v>
      </c>
      <c r="C218" s="72">
        <v>0</v>
      </c>
      <c r="D218" s="72">
        <v>0</v>
      </c>
      <c r="E218" s="72">
        <v>0</v>
      </c>
      <c r="F218" s="72">
        <v>0</v>
      </c>
      <c r="G218" s="72">
        <v>0</v>
      </c>
      <c r="H218" s="72">
        <v>0</v>
      </c>
      <c r="I218" s="72">
        <v>0</v>
      </c>
      <c r="J218" s="72">
        <v>0</v>
      </c>
      <c r="K218" s="72">
        <v>0</v>
      </c>
      <c r="L218" s="72">
        <v>0</v>
      </c>
      <c r="M218" s="72">
        <v>0</v>
      </c>
      <c r="N218" s="72">
        <v>0</v>
      </c>
      <c r="O218" s="72">
        <v>0</v>
      </c>
      <c r="P218" s="72">
        <v>0</v>
      </c>
      <c r="Q218" s="72">
        <v>0</v>
      </c>
      <c r="R218" s="72">
        <v>0</v>
      </c>
      <c r="S218" s="72">
        <v>0</v>
      </c>
      <c r="T218" s="72">
        <v>0</v>
      </c>
      <c r="U218" s="72">
        <v>0</v>
      </c>
      <c r="V218" s="72">
        <v>0</v>
      </c>
      <c r="W218" s="72">
        <v>0</v>
      </c>
      <c r="X218" s="72">
        <v>0</v>
      </c>
      <c r="Y218" s="72">
        <v>0</v>
      </c>
      <c r="Z218" s="72">
        <v>0</v>
      </c>
      <c r="AA218" s="72">
        <v>0</v>
      </c>
      <c r="AB218" s="72">
        <v>0</v>
      </c>
      <c r="AC218" s="72">
        <v>0</v>
      </c>
      <c r="AD218" s="72">
        <v>0</v>
      </c>
      <c r="AE218" s="72">
        <v>0</v>
      </c>
      <c r="AF218" s="72">
        <v>0</v>
      </c>
      <c r="AG218" s="72" t="s">
        <v>633</v>
      </c>
      <c r="AH218" s="72">
        <v>0</v>
      </c>
      <c r="AI218" s="72">
        <v>0</v>
      </c>
      <c r="AJ218" s="74"/>
      <c r="AK218" s="60">
        <v>0</v>
      </c>
      <c r="AL218" s="73">
        <v>0</v>
      </c>
      <c r="AM218" s="59"/>
      <c r="AN218" s="59"/>
      <c r="AO218" s="60">
        <v>0</v>
      </c>
      <c r="AP218" s="59"/>
      <c r="AQ218" s="60">
        <v>0</v>
      </c>
      <c r="AR218" s="60">
        <v>0</v>
      </c>
      <c r="AS218" s="60">
        <v>0</v>
      </c>
      <c r="AT218" s="60">
        <v>0</v>
      </c>
      <c r="AU218" s="62"/>
      <c r="AV218" s="62"/>
      <c r="AW218" s="62"/>
      <c r="AX218" s="62"/>
      <c r="AY218" s="62"/>
      <c r="AZ218" s="62"/>
      <c r="BA218" s="62"/>
      <c r="BB218" s="62"/>
      <c r="BC218" s="62"/>
      <c r="BD218" s="62"/>
      <c r="BE218" s="62"/>
      <c r="BF218" s="62"/>
      <c r="BG218" s="62"/>
      <c r="BH218" s="62"/>
      <c r="BI218" s="62"/>
      <c r="BJ218" s="62"/>
      <c r="BK218" s="62"/>
      <c r="BL218" s="62"/>
      <c r="BM218" s="62"/>
      <c r="BN218" s="37"/>
    </row>
    <row r="219" spans="1:66" ht="15" x14ac:dyDescent="0.25">
      <c r="A219" s="71" t="s">
        <v>89</v>
      </c>
      <c r="B219" s="71" t="s">
        <v>342</v>
      </c>
      <c r="C219" s="72">
        <v>0</v>
      </c>
      <c r="D219" s="72">
        <v>7.6999999999999999E-2</v>
      </c>
      <c r="E219" s="72">
        <v>0</v>
      </c>
      <c r="F219" s="72">
        <v>0</v>
      </c>
      <c r="G219" s="72">
        <v>0</v>
      </c>
      <c r="H219" s="72">
        <v>0</v>
      </c>
      <c r="I219" s="72">
        <v>0</v>
      </c>
      <c r="J219" s="72">
        <v>0</v>
      </c>
      <c r="K219" s="72">
        <v>0</v>
      </c>
      <c r="L219" s="72">
        <v>0</v>
      </c>
      <c r="M219" s="72">
        <v>0</v>
      </c>
      <c r="N219" s="72">
        <v>0</v>
      </c>
      <c r="O219" s="72">
        <v>0</v>
      </c>
      <c r="P219" s="72">
        <v>0</v>
      </c>
      <c r="Q219" s="72">
        <v>0</v>
      </c>
      <c r="R219" s="72">
        <v>0</v>
      </c>
      <c r="S219" s="72">
        <v>0</v>
      </c>
      <c r="T219" s="72">
        <v>0</v>
      </c>
      <c r="U219" s="72">
        <v>2.6</v>
      </c>
      <c r="V219" s="72">
        <v>0</v>
      </c>
      <c r="W219" s="72">
        <v>0</v>
      </c>
      <c r="X219" s="72">
        <v>0</v>
      </c>
      <c r="Y219" s="72">
        <v>0</v>
      </c>
      <c r="Z219" s="72">
        <v>0</v>
      </c>
      <c r="AA219" s="72">
        <v>0</v>
      </c>
      <c r="AB219" s="72">
        <v>0</v>
      </c>
      <c r="AC219" s="72">
        <v>0</v>
      </c>
      <c r="AD219" s="72">
        <v>0</v>
      </c>
      <c r="AE219" s="72">
        <v>0</v>
      </c>
      <c r="AF219" s="72">
        <v>0</v>
      </c>
      <c r="AG219" s="72">
        <v>3.2000000000000001E-2</v>
      </c>
      <c r="AH219" s="72">
        <v>2.7090000000000001</v>
      </c>
      <c r="AI219" s="72">
        <v>1.8779999999999999</v>
      </c>
      <c r="AJ219" s="74"/>
      <c r="AK219" s="60">
        <v>3.2000000000000001E-2</v>
      </c>
      <c r="AL219" s="73">
        <v>3.2000000000000001E-2</v>
      </c>
      <c r="AM219" s="59"/>
      <c r="AN219" s="59"/>
      <c r="AO219" s="60">
        <v>3.2000000000000001E-2</v>
      </c>
      <c r="AP219" s="59"/>
      <c r="AQ219" s="60">
        <v>0</v>
      </c>
      <c r="AR219" s="60">
        <v>0</v>
      </c>
      <c r="AS219" s="60">
        <v>2.6</v>
      </c>
      <c r="AT219" s="60">
        <v>0</v>
      </c>
      <c r="AU219" s="62"/>
      <c r="AV219" s="62"/>
      <c r="AW219" s="62"/>
      <c r="AX219" s="62"/>
      <c r="AY219" s="62"/>
      <c r="AZ219" s="62"/>
      <c r="BA219" s="62"/>
      <c r="BB219" s="62"/>
      <c r="BC219" s="62"/>
      <c r="BD219" s="62"/>
      <c r="BE219" s="62"/>
      <c r="BF219" s="62"/>
      <c r="BG219" s="62"/>
      <c r="BH219" s="62"/>
      <c r="BI219" s="62"/>
      <c r="BJ219" s="62"/>
      <c r="BK219" s="62"/>
      <c r="BL219" s="62"/>
      <c r="BM219" s="62"/>
      <c r="BN219" s="37"/>
    </row>
    <row r="220" spans="1:66" ht="15" x14ac:dyDescent="0.25">
      <c r="A220" s="71" t="s">
        <v>343</v>
      </c>
      <c r="B220" s="71" t="s">
        <v>344</v>
      </c>
      <c r="C220" s="72">
        <v>0</v>
      </c>
      <c r="D220" s="72">
        <v>0</v>
      </c>
      <c r="E220" s="72">
        <v>0</v>
      </c>
      <c r="F220" s="72">
        <v>0</v>
      </c>
      <c r="G220" s="72">
        <v>0</v>
      </c>
      <c r="H220" s="72">
        <v>0</v>
      </c>
      <c r="I220" s="72">
        <v>0</v>
      </c>
      <c r="J220" s="72">
        <v>0</v>
      </c>
      <c r="K220" s="72">
        <v>0</v>
      </c>
      <c r="L220" s="72">
        <v>0</v>
      </c>
      <c r="M220" s="72">
        <v>0</v>
      </c>
      <c r="N220" s="72">
        <v>0</v>
      </c>
      <c r="O220" s="72">
        <v>0</v>
      </c>
      <c r="P220" s="72">
        <v>0</v>
      </c>
      <c r="Q220" s="72">
        <v>0</v>
      </c>
      <c r="R220" s="72">
        <v>0</v>
      </c>
      <c r="S220" s="72">
        <v>0</v>
      </c>
      <c r="T220" s="72">
        <v>0</v>
      </c>
      <c r="U220" s="72">
        <v>0</v>
      </c>
      <c r="V220" s="72">
        <v>0</v>
      </c>
      <c r="W220" s="72">
        <v>0</v>
      </c>
      <c r="X220" s="72">
        <v>0</v>
      </c>
      <c r="Y220" s="72">
        <v>0</v>
      </c>
      <c r="Z220" s="72">
        <v>0</v>
      </c>
      <c r="AA220" s="72">
        <v>0</v>
      </c>
      <c r="AB220" s="72">
        <v>0</v>
      </c>
      <c r="AC220" s="72">
        <v>0</v>
      </c>
      <c r="AD220" s="72">
        <v>0</v>
      </c>
      <c r="AE220" s="72">
        <v>0</v>
      </c>
      <c r="AF220" s="72">
        <v>0</v>
      </c>
      <c r="AG220" s="72" t="s">
        <v>633</v>
      </c>
      <c r="AH220" s="72">
        <v>0</v>
      </c>
      <c r="AI220" s="72">
        <v>0</v>
      </c>
      <c r="AJ220" s="74"/>
      <c r="AK220" s="60">
        <v>0</v>
      </c>
      <c r="AL220" s="73">
        <v>0</v>
      </c>
      <c r="AM220" s="59"/>
      <c r="AN220" s="59"/>
      <c r="AO220" s="60">
        <v>0</v>
      </c>
      <c r="AP220" s="59"/>
      <c r="AQ220" s="60">
        <v>0</v>
      </c>
      <c r="AR220" s="60">
        <v>0</v>
      </c>
      <c r="AS220" s="60">
        <v>0</v>
      </c>
      <c r="AT220" s="60">
        <v>0</v>
      </c>
      <c r="AU220" s="62"/>
      <c r="AV220" s="62"/>
      <c r="AW220" s="62"/>
      <c r="AX220" s="62"/>
      <c r="AY220" s="62"/>
      <c r="AZ220" s="62"/>
      <c r="BA220" s="62"/>
      <c r="BB220" s="62"/>
      <c r="BC220" s="62"/>
      <c r="BD220" s="62"/>
      <c r="BE220" s="62"/>
      <c r="BF220" s="62"/>
      <c r="BG220" s="62"/>
      <c r="BH220" s="62"/>
      <c r="BI220" s="62"/>
      <c r="BJ220" s="62"/>
      <c r="BK220" s="62"/>
      <c r="BL220" s="62"/>
      <c r="BM220" s="62"/>
      <c r="BN220" s="37"/>
    </row>
    <row r="221" spans="1:66" ht="15" x14ac:dyDescent="0.25">
      <c r="A221" s="71" t="s">
        <v>345</v>
      </c>
      <c r="B221" s="71" t="s">
        <v>346</v>
      </c>
      <c r="C221" s="72">
        <v>0</v>
      </c>
      <c r="D221" s="72">
        <v>1</v>
      </c>
      <c r="E221" s="72">
        <v>0</v>
      </c>
      <c r="F221" s="72">
        <v>88</v>
      </c>
      <c r="G221" s="72">
        <v>0</v>
      </c>
      <c r="H221" s="72">
        <v>843</v>
      </c>
      <c r="I221" s="72">
        <v>0</v>
      </c>
      <c r="J221" s="72">
        <v>1421</v>
      </c>
      <c r="K221" s="72">
        <v>0</v>
      </c>
      <c r="L221" s="72">
        <v>0</v>
      </c>
      <c r="M221" s="72">
        <v>0</v>
      </c>
      <c r="N221" s="72">
        <v>0</v>
      </c>
      <c r="O221" s="72">
        <v>0</v>
      </c>
      <c r="P221" s="72">
        <v>127</v>
      </c>
      <c r="Q221" s="72">
        <v>0</v>
      </c>
      <c r="R221" s="72">
        <v>0</v>
      </c>
      <c r="S221" s="72">
        <v>0</v>
      </c>
      <c r="T221" s="72">
        <v>0</v>
      </c>
      <c r="U221" s="72">
        <v>0</v>
      </c>
      <c r="V221" s="72">
        <v>0</v>
      </c>
      <c r="W221" s="72">
        <v>0</v>
      </c>
      <c r="X221" s="72">
        <v>0</v>
      </c>
      <c r="Y221" s="72">
        <v>0</v>
      </c>
      <c r="Z221" s="72">
        <v>0</v>
      </c>
      <c r="AA221" s="72">
        <v>4</v>
      </c>
      <c r="AB221" s="72">
        <v>13</v>
      </c>
      <c r="AC221" s="72">
        <v>0</v>
      </c>
      <c r="AD221" s="72">
        <v>81</v>
      </c>
      <c r="AE221" s="72">
        <v>0</v>
      </c>
      <c r="AF221" s="72">
        <v>0</v>
      </c>
      <c r="AG221" s="72">
        <v>65</v>
      </c>
      <c r="AH221" s="72">
        <v>2639</v>
      </c>
      <c r="AI221" s="72">
        <v>2183.2420000000002</v>
      </c>
      <c r="AJ221" s="74"/>
      <c r="AK221" s="60">
        <v>65</v>
      </c>
      <c r="AL221" s="73">
        <v>65</v>
      </c>
      <c r="AM221" s="59"/>
      <c r="AN221" s="59"/>
      <c r="AO221" s="60">
        <v>69</v>
      </c>
      <c r="AP221" s="59"/>
      <c r="AQ221" s="60">
        <v>88</v>
      </c>
      <c r="AR221" s="60">
        <v>127</v>
      </c>
      <c r="AS221" s="60">
        <v>0</v>
      </c>
      <c r="AT221" s="60">
        <v>9</v>
      </c>
      <c r="AU221" s="62"/>
      <c r="AV221" s="62"/>
      <c r="AW221" s="62"/>
      <c r="AX221" s="62"/>
      <c r="AY221" s="62"/>
      <c r="AZ221" s="62"/>
      <c r="BA221" s="62"/>
      <c r="BB221" s="62"/>
      <c r="BC221" s="62"/>
      <c r="BD221" s="62"/>
      <c r="BE221" s="62"/>
      <c r="BF221" s="62"/>
      <c r="BG221" s="62"/>
      <c r="BH221" s="62"/>
      <c r="BI221" s="62"/>
      <c r="BJ221" s="62"/>
      <c r="BK221" s="62"/>
      <c r="BL221" s="62"/>
      <c r="BM221" s="62"/>
      <c r="BN221" s="37"/>
    </row>
    <row r="222" spans="1:66" ht="15" x14ac:dyDescent="0.25">
      <c r="A222" s="71" t="s">
        <v>347</v>
      </c>
      <c r="B222" s="71" t="s">
        <v>348</v>
      </c>
      <c r="C222" s="72">
        <v>0</v>
      </c>
      <c r="D222" s="72">
        <v>0</v>
      </c>
      <c r="E222" s="72">
        <v>0</v>
      </c>
      <c r="F222" s="72">
        <v>0</v>
      </c>
      <c r="G222" s="72">
        <v>0</v>
      </c>
      <c r="H222" s="72">
        <v>0</v>
      </c>
      <c r="I222" s="72">
        <v>0</v>
      </c>
      <c r="J222" s="72">
        <v>0</v>
      </c>
      <c r="K222" s="72">
        <v>0</v>
      </c>
      <c r="L222" s="72">
        <v>0</v>
      </c>
      <c r="M222" s="72">
        <v>0.25</v>
      </c>
      <c r="N222" s="72">
        <v>0.25</v>
      </c>
      <c r="O222" s="72">
        <v>0.2</v>
      </c>
      <c r="P222" s="72">
        <v>25.8</v>
      </c>
      <c r="Q222" s="72">
        <v>0</v>
      </c>
      <c r="R222" s="72">
        <v>0</v>
      </c>
      <c r="S222" s="72">
        <v>0</v>
      </c>
      <c r="T222" s="72">
        <v>0</v>
      </c>
      <c r="U222" s="72">
        <v>0</v>
      </c>
      <c r="V222" s="72">
        <v>0</v>
      </c>
      <c r="W222" s="72">
        <v>0</v>
      </c>
      <c r="X222" s="72">
        <v>0</v>
      </c>
      <c r="Y222" s="72">
        <v>0</v>
      </c>
      <c r="Z222" s="72">
        <v>0</v>
      </c>
      <c r="AA222" s="72">
        <v>0</v>
      </c>
      <c r="AB222" s="72">
        <v>0</v>
      </c>
      <c r="AC222" s="72">
        <v>2.2000000000000002</v>
      </c>
      <c r="AD222" s="72">
        <v>0</v>
      </c>
      <c r="AE222" s="72">
        <v>0</v>
      </c>
      <c r="AF222" s="72">
        <v>0</v>
      </c>
      <c r="AG222" s="72">
        <v>0.46800000000000003</v>
      </c>
      <c r="AH222" s="72">
        <v>29.167999999999999</v>
      </c>
      <c r="AI222" s="72">
        <v>24.07</v>
      </c>
      <c r="AJ222" s="74"/>
      <c r="AK222" s="60">
        <v>0.46800000000000003</v>
      </c>
      <c r="AL222" s="73">
        <v>0.46800000000000003</v>
      </c>
      <c r="AM222" s="59"/>
      <c r="AN222" s="59"/>
      <c r="AO222" s="60">
        <v>2.6680000000000001</v>
      </c>
      <c r="AP222" s="59"/>
      <c r="AQ222" s="60">
        <v>0</v>
      </c>
      <c r="AR222" s="60">
        <v>26.5</v>
      </c>
      <c r="AS222" s="60">
        <v>0</v>
      </c>
      <c r="AT222" s="60">
        <v>0</v>
      </c>
      <c r="AU222" s="62"/>
      <c r="AV222" s="62"/>
      <c r="AW222" s="62"/>
      <c r="AX222" s="62"/>
      <c r="AY222" s="62"/>
      <c r="AZ222" s="62"/>
      <c r="BA222" s="62"/>
      <c r="BB222" s="62"/>
      <c r="BC222" s="62"/>
      <c r="BD222" s="62"/>
      <c r="BE222" s="62"/>
      <c r="BF222" s="62"/>
      <c r="BG222" s="62"/>
      <c r="BH222" s="62"/>
      <c r="BI222" s="62"/>
      <c r="BJ222" s="62"/>
      <c r="BK222" s="62"/>
      <c r="BL222" s="62"/>
      <c r="BM222" s="62"/>
      <c r="BN222" s="37"/>
    </row>
    <row r="223" spans="1:66" ht="15" x14ac:dyDescent="0.25">
      <c r="A223" s="71" t="s">
        <v>89</v>
      </c>
      <c r="B223" s="71" t="s">
        <v>349</v>
      </c>
      <c r="C223" s="72">
        <v>0</v>
      </c>
      <c r="D223" s="72">
        <v>6.6710000000000003</v>
      </c>
      <c r="E223" s="72">
        <v>0.30641470775745727</v>
      </c>
      <c r="F223" s="72">
        <v>0</v>
      </c>
      <c r="G223" s="72">
        <v>0</v>
      </c>
      <c r="H223" s="72">
        <v>0</v>
      </c>
      <c r="I223" s="72">
        <v>0</v>
      </c>
      <c r="J223" s="72">
        <v>0</v>
      </c>
      <c r="K223" s="72">
        <v>0</v>
      </c>
      <c r="L223" s="72">
        <v>0</v>
      </c>
      <c r="M223" s="72">
        <v>0</v>
      </c>
      <c r="N223" s="72">
        <v>0</v>
      </c>
      <c r="O223" s="72">
        <v>0</v>
      </c>
      <c r="P223" s="72">
        <v>0</v>
      </c>
      <c r="Q223" s="72">
        <v>0</v>
      </c>
      <c r="R223" s="72">
        <v>0</v>
      </c>
      <c r="S223" s="72">
        <v>0</v>
      </c>
      <c r="T223" s="72">
        <v>0</v>
      </c>
      <c r="U223" s="72">
        <v>2.5506004984329258</v>
      </c>
      <c r="V223" s="72">
        <v>0</v>
      </c>
      <c r="W223" s="72">
        <v>0</v>
      </c>
      <c r="X223" s="72">
        <v>0</v>
      </c>
      <c r="Y223" s="72">
        <v>60.491215381436199</v>
      </c>
      <c r="Z223" s="72">
        <v>0</v>
      </c>
      <c r="AA223" s="72">
        <v>0</v>
      </c>
      <c r="AB223" s="72">
        <v>0</v>
      </c>
      <c r="AC223" s="72">
        <v>0.32500000000000001</v>
      </c>
      <c r="AD223" s="72">
        <v>0</v>
      </c>
      <c r="AE223" s="72">
        <v>0</v>
      </c>
      <c r="AF223" s="72">
        <v>0</v>
      </c>
      <c r="AG223" s="72">
        <v>2.71</v>
      </c>
      <c r="AH223" s="72">
        <v>73.054230587626577</v>
      </c>
      <c r="AI223" s="72">
        <v>79.037999999999997</v>
      </c>
      <c r="AJ223" s="74"/>
      <c r="AK223" s="60">
        <v>2.71</v>
      </c>
      <c r="AL223" s="73">
        <v>2.71</v>
      </c>
      <c r="AM223" s="59"/>
      <c r="AN223" s="59"/>
      <c r="AO223" s="60">
        <v>3.0350000000000001</v>
      </c>
      <c r="AP223" s="59"/>
      <c r="AQ223" s="60">
        <v>0.30641470775745727</v>
      </c>
      <c r="AR223" s="60">
        <v>60.491215381436199</v>
      </c>
      <c r="AS223" s="60">
        <v>2.5506004984329258</v>
      </c>
      <c r="AT223" s="60">
        <v>0</v>
      </c>
      <c r="AU223" s="62"/>
      <c r="AV223" s="62"/>
      <c r="AW223" s="62"/>
      <c r="AX223" s="62"/>
      <c r="AY223" s="62"/>
      <c r="AZ223" s="62"/>
      <c r="BA223" s="62"/>
      <c r="BB223" s="62"/>
      <c r="BC223" s="62"/>
      <c r="BD223" s="62"/>
      <c r="BE223" s="62"/>
      <c r="BF223" s="62"/>
      <c r="BG223" s="62"/>
      <c r="BH223" s="62"/>
      <c r="BI223" s="62"/>
      <c r="BJ223" s="62"/>
      <c r="BK223" s="62"/>
      <c r="BL223" s="62"/>
      <c r="BM223" s="62"/>
      <c r="BN223" s="37"/>
    </row>
    <row r="224" spans="1:66" ht="15" x14ac:dyDescent="0.25">
      <c r="A224" s="71" t="s">
        <v>129</v>
      </c>
      <c r="B224" s="71" t="s">
        <v>350</v>
      </c>
      <c r="C224" s="72">
        <v>0</v>
      </c>
      <c r="D224" s="72">
        <v>0.54900000000000004</v>
      </c>
      <c r="E224" s="72">
        <v>0</v>
      </c>
      <c r="F224" s="72">
        <v>0</v>
      </c>
      <c r="G224" s="72">
        <v>0</v>
      </c>
      <c r="H224" s="72">
        <v>0</v>
      </c>
      <c r="I224" s="72">
        <v>0</v>
      </c>
      <c r="J224" s="72">
        <v>0</v>
      </c>
      <c r="K224" s="72">
        <v>0</v>
      </c>
      <c r="L224" s="72">
        <v>0</v>
      </c>
      <c r="M224" s="72">
        <v>6.47</v>
      </c>
      <c r="N224" s="72">
        <v>0</v>
      </c>
      <c r="O224" s="72">
        <v>6.47</v>
      </c>
      <c r="P224" s="72">
        <v>6.47</v>
      </c>
      <c r="Q224" s="72">
        <v>0</v>
      </c>
      <c r="R224" s="72">
        <v>0</v>
      </c>
      <c r="S224" s="72">
        <v>0</v>
      </c>
      <c r="T224" s="72">
        <v>0</v>
      </c>
      <c r="U224" s="72">
        <v>0</v>
      </c>
      <c r="V224" s="72">
        <v>0</v>
      </c>
      <c r="W224" s="72">
        <v>0</v>
      </c>
      <c r="X224" s="72">
        <v>0</v>
      </c>
      <c r="Y224" s="72">
        <v>0</v>
      </c>
      <c r="Z224" s="72">
        <v>0</v>
      </c>
      <c r="AA224" s="72">
        <v>0</v>
      </c>
      <c r="AB224" s="72">
        <v>0</v>
      </c>
      <c r="AC224" s="72">
        <v>0</v>
      </c>
      <c r="AD224" s="72">
        <v>0</v>
      </c>
      <c r="AE224" s="72">
        <v>0</v>
      </c>
      <c r="AF224" s="72">
        <v>0</v>
      </c>
      <c r="AG224" s="72">
        <v>0</v>
      </c>
      <c r="AH224" s="72">
        <v>20.12895</v>
      </c>
      <c r="AI224" s="72">
        <v>11.33</v>
      </c>
      <c r="AJ224" s="74"/>
      <c r="AK224" s="60">
        <v>0</v>
      </c>
      <c r="AL224" s="73">
        <v>0.16994999999999999</v>
      </c>
      <c r="AM224" s="59"/>
      <c r="AN224" s="59"/>
      <c r="AO224" s="60">
        <v>0.16994999999999999</v>
      </c>
      <c r="AP224" s="59"/>
      <c r="AQ224" s="60">
        <v>0</v>
      </c>
      <c r="AR224" s="60">
        <v>19.41</v>
      </c>
      <c r="AS224" s="60">
        <v>0</v>
      </c>
      <c r="AT224" s="60">
        <v>0</v>
      </c>
      <c r="AU224" s="62"/>
      <c r="AV224" s="62"/>
      <c r="AW224" s="62"/>
      <c r="AX224" s="62"/>
      <c r="AY224" s="62"/>
      <c r="AZ224" s="62"/>
      <c r="BA224" s="62"/>
      <c r="BB224" s="62"/>
      <c r="BC224" s="62"/>
      <c r="BD224" s="62"/>
      <c r="BE224" s="62"/>
      <c r="BF224" s="62"/>
      <c r="BG224" s="62"/>
      <c r="BH224" s="62"/>
      <c r="BI224" s="62"/>
      <c r="BJ224" s="62"/>
      <c r="BK224" s="62"/>
      <c r="BL224" s="62"/>
      <c r="BM224" s="62"/>
      <c r="BN224" s="37"/>
    </row>
    <row r="225" spans="1:66" ht="15" x14ac:dyDescent="0.25">
      <c r="A225" s="129" t="s">
        <v>351</v>
      </c>
      <c r="B225" s="128" t="s">
        <v>892</v>
      </c>
      <c r="C225" s="72">
        <v>0</v>
      </c>
      <c r="D225" s="72">
        <v>0</v>
      </c>
      <c r="E225" s="72">
        <v>3.3</v>
      </c>
      <c r="F225" s="72">
        <v>0</v>
      </c>
      <c r="G225" s="72">
        <v>0</v>
      </c>
      <c r="H225" s="72">
        <v>0</v>
      </c>
      <c r="I225" s="72">
        <v>0</v>
      </c>
      <c r="J225" s="72">
        <v>0</v>
      </c>
      <c r="K225" s="72">
        <v>0</v>
      </c>
      <c r="L225" s="72">
        <v>59.4</v>
      </c>
      <c r="M225" s="72">
        <v>0</v>
      </c>
      <c r="N225" s="72">
        <v>75.599999999999994</v>
      </c>
      <c r="O225" s="72">
        <v>0</v>
      </c>
      <c r="P225" s="72">
        <v>0</v>
      </c>
      <c r="Q225" s="72">
        <v>0</v>
      </c>
      <c r="R225" s="72">
        <v>0</v>
      </c>
      <c r="S225" s="72">
        <v>0</v>
      </c>
      <c r="T225" s="72">
        <v>0</v>
      </c>
      <c r="U225" s="72">
        <v>0</v>
      </c>
      <c r="V225" s="72">
        <v>0</v>
      </c>
      <c r="W225" s="72">
        <v>0</v>
      </c>
      <c r="X225" s="72">
        <v>0</v>
      </c>
      <c r="Y225" s="72">
        <v>0</v>
      </c>
      <c r="Z225" s="72">
        <v>0</v>
      </c>
      <c r="AA225" s="72">
        <v>0</v>
      </c>
      <c r="AB225" s="72">
        <v>0</v>
      </c>
      <c r="AC225" s="72">
        <v>0</v>
      </c>
      <c r="AD225" s="72">
        <v>0</v>
      </c>
      <c r="AE225" s="72">
        <v>0</v>
      </c>
      <c r="AF225" s="72">
        <v>0</v>
      </c>
      <c r="AG225" s="72">
        <v>1.423</v>
      </c>
      <c r="AH225" s="72">
        <v>139.72299999999998</v>
      </c>
      <c r="AI225" s="72">
        <v>138.4</v>
      </c>
      <c r="AJ225" s="74"/>
      <c r="AK225" s="60">
        <v>1.423</v>
      </c>
      <c r="AL225" s="73">
        <v>1.423</v>
      </c>
      <c r="AM225" s="59"/>
      <c r="AN225" s="59"/>
      <c r="AO225" s="60">
        <v>1.423</v>
      </c>
      <c r="AP225" s="59"/>
      <c r="AQ225" s="60">
        <v>3.3</v>
      </c>
      <c r="AR225" s="60">
        <v>75.599999999999994</v>
      </c>
      <c r="AS225" s="60">
        <v>0</v>
      </c>
      <c r="AT225" s="60">
        <v>0</v>
      </c>
      <c r="AU225" s="62"/>
      <c r="AV225" s="62"/>
      <c r="AW225" s="62"/>
      <c r="AX225" s="62"/>
      <c r="AY225" s="62"/>
      <c r="AZ225" s="62"/>
      <c r="BA225" s="62"/>
      <c r="BB225" s="62"/>
      <c r="BC225" s="62"/>
      <c r="BD225" s="62"/>
      <c r="BE225" s="62"/>
      <c r="BF225" s="62"/>
      <c r="BG225" s="62"/>
      <c r="BH225" s="62"/>
      <c r="BI225" s="62"/>
      <c r="BJ225" s="62"/>
      <c r="BK225" s="62"/>
      <c r="BL225" s="62"/>
      <c r="BM225" s="62"/>
      <c r="BN225" s="37"/>
    </row>
    <row r="226" spans="1:66" ht="15" x14ac:dyDescent="0.25">
      <c r="A226" s="71" t="s">
        <v>73</v>
      </c>
      <c r="B226" s="71" t="s">
        <v>352</v>
      </c>
      <c r="C226" s="72">
        <v>0</v>
      </c>
      <c r="D226" s="72">
        <v>0</v>
      </c>
      <c r="E226" s="72">
        <v>0</v>
      </c>
      <c r="F226" s="72">
        <v>0</v>
      </c>
      <c r="G226" s="72">
        <v>0</v>
      </c>
      <c r="H226" s="72">
        <v>0</v>
      </c>
      <c r="I226" s="72">
        <v>1.1000000000000001</v>
      </c>
      <c r="J226" s="72">
        <v>0</v>
      </c>
      <c r="K226" s="72">
        <v>0</v>
      </c>
      <c r="L226" s="72">
        <v>0</v>
      </c>
      <c r="M226" s="72">
        <v>0</v>
      </c>
      <c r="N226" s="72">
        <v>0</v>
      </c>
      <c r="O226" s="72">
        <v>0</v>
      </c>
      <c r="P226" s="72">
        <v>0</v>
      </c>
      <c r="Q226" s="72">
        <v>0</v>
      </c>
      <c r="R226" s="72">
        <v>0</v>
      </c>
      <c r="S226" s="72">
        <v>0</v>
      </c>
      <c r="T226" s="72">
        <v>0</v>
      </c>
      <c r="U226" s="72">
        <v>23.9</v>
      </c>
      <c r="V226" s="72">
        <v>0</v>
      </c>
      <c r="W226" s="72">
        <v>0</v>
      </c>
      <c r="X226" s="72">
        <v>0</v>
      </c>
      <c r="Y226" s="72">
        <v>0</v>
      </c>
      <c r="Z226" s="72">
        <v>0</v>
      </c>
      <c r="AA226" s="72">
        <v>0</v>
      </c>
      <c r="AB226" s="72">
        <v>0</v>
      </c>
      <c r="AC226" s="72">
        <v>0</v>
      </c>
      <c r="AD226" s="72">
        <v>0</v>
      </c>
      <c r="AE226" s="72">
        <v>0</v>
      </c>
      <c r="AF226" s="72">
        <v>0</v>
      </c>
      <c r="AG226" s="72">
        <v>0.2</v>
      </c>
      <c r="AH226" s="72">
        <v>25.2</v>
      </c>
      <c r="AI226" s="72">
        <v>19.184000000000001</v>
      </c>
      <c r="AJ226" s="74"/>
      <c r="AK226" s="60">
        <v>0.2</v>
      </c>
      <c r="AL226" s="73">
        <v>0.2</v>
      </c>
      <c r="AM226" s="59"/>
      <c r="AN226" s="59"/>
      <c r="AO226" s="60">
        <v>0.2</v>
      </c>
      <c r="AP226" s="59"/>
      <c r="AQ226" s="60">
        <v>1.1000000000000001</v>
      </c>
      <c r="AR226" s="60">
        <v>0</v>
      </c>
      <c r="AS226" s="60">
        <v>23.9</v>
      </c>
      <c r="AT226" s="60">
        <v>0</v>
      </c>
      <c r="AU226" s="62"/>
      <c r="AV226" s="62"/>
      <c r="AW226" s="62"/>
      <c r="AX226" s="62"/>
      <c r="AY226" s="62"/>
      <c r="AZ226" s="62"/>
      <c r="BA226" s="62"/>
      <c r="BB226" s="62"/>
      <c r="BC226" s="62"/>
      <c r="BD226" s="62"/>
      <c r="BE226" s="62"/>
      <c r="BF226" s="62"/>
      <c r="BG226" s="62"/>
      <c r="BH226" s="62"/>
      <c r="BI226" s="62"/>
      <c r="BJ226" s="62"/>
      <c r="BK226" s="62"/>
      <c r="BL226" s="62"/>
      <c r="BM226" s="62"/>
      <c r="BN226" s="37"/>
    </row>
    <row r="227" spans="1:66" ht="15" x14ac:dyDescent="0.25">
      <c r="A227" s="71" t="s">
        <v>245</v>
      </c>
      <c r="B227" s="71" t="s">
        <v>353</v>
      </c>
      <c r="C227" s="72">
        <v>0</v>
      </c>
      <c r="D227" s="72">
        <v>3.7647058823529416</v>
      </c>
      <c r="E227" s="72">
        <v>0</v>
      </c>
      <c r="F227" s="72">
        <v>0</v>
      </c>
      <c r="G227" s="72">
        <v>0</v>
      </c>
      <c r="H227" s="72">
        <v>0</v>
      </c>
      <c r="I227" s="72">
        <v>0</v>
      </c>
      <c r="J227" s="72">
        <v>0</v>
      </c>
      <c r="K227" s="72">
        <v>0</v>
      </c>
      <c r="L227" s="72">
        <v>0</v>
      </c>
      <c r="M227" s="72">
        <v>0</v>
      </c>
      <c r="N227" s="72">
        <v>0</v>
      </c>
      <c r="O227" s="72">
        <v>0</v>
      </c>
      <c r="P227" s="72">
        <v>3.8823529411764706</v>
      </c>
      <c r="Q227" s="72">
        <v>0</v>
      </c>
      <c r="R227" s="72">
        <v>0</v>
      </c>
      <c r="S227" s="72">
        <v>7.3809523809523814</v>
      </c>
      <c r="T227" s="72">
        <v>0</v>
      </c>
      <c r="U227" s="72">
        <v>0</v>
      </c>
      <c r="V227" s="72">
        <v>0</v>
      </c>
      <c r="W227" s="72">
        <v>0</v>
      </c>
      <c r="X227" s="72">
        <v>0</v>
      </c>
      <c r="Y227" s="72">
        <v>0</v>
      </c>
      <c r="Z227" s="72">
        <v>0</v>
      </c>
      <c r="AA227" s="72">
        <v>0</v>
      </c>
      <c r="AB227" s="72">
        <v>0.8</v>
      </c>
      <c r="AC227" s="72">
        <v>0</v>
      </c>
      <c r="AD227" s="72">
        <v>0</v>
      </c>
      <c r="AE227" s="72">
        <v>0</v>
      </c>
      <c r="AF227" s="72">
        <v>0</v>
      </c>
      <c r="AG227" s="72">
        <v>7.1999999999999995E-2</v>
      </c>
      <c r="AH227" s="72">
        <v>15.900011204481793</v>
      </c>
      <c r="AI227" s="72">
        <v>14.285</v>
      </c>
      <c r="AJ227" s="74"/>
      <c r="AK227" s="60">
        <v>7.1999999999999995E-2</v>
      </c>
      <c r="AL227" s="73">
        <v>7.1999999999999995E-2</v>
      </c>
      <c r="AM227" s="59"/>
      <c r="AN227" s="59"/>
      <c r="AO227" s="60">
        <v>7.1999999999999995E-2</v>
      </c>
      <c r="AP227" s="59"/>
      <c r="AQ227" s="60">
        <v>0</v>
      </c>
      <c r="AR227" s="60">
        <v>3.8823529411764706</v>
      </c>
      <c r="AS227" s="60">
        <v>0</v>
      </c>
      <c r="AT227" s="60">
        <v>0.8</v>
      </c>
      <c r="AU227" s="62"/>
      <c r="AV227" s="62"/>
      <c r="AW227" s="62"/>
      <c r="AX227" s="62"/>
      <c r="AY227" s="62"/>
      <c r="AZ227" s="62"/>
      <c r="BA227" s="62"/>
      <c r="BB227" s="62"/>
      <c r="BC227" s="62"/>
      <c r="BD227" s="62"/>
      <c r="BE227" s="62"/>
      <c r="BF227" s="62"/>
      <c r="BG227" s="62"/>
      <c r="BH227" s="62"/>
      <c r="BI227" s="62"/>
      <c r="BJ227" s="62"/>
      <c r="BK227" s="62"/>
      <c r="BL227" s="62"/>
      <c r="BM227" s="62"/>
      <c r="BN227" s="37"/>
    </row>
    <row r="228" spans="1:66" ht="15" x14ac:dyDescent="0.25">
      <c r="A228" s="71" t="s">
        <v>354</v>
      </c>
      <c r="B228" s="71" t="s">
        <v>355</v>
      </c>
      <c r="C228" s="72">
        <v>0</v>
      </c>
      <c r="D228" s="72">
        <v>2.15</v>
      </c>
      <c r="E228" s="72">
        <v>0</v>
      </c>
      <c r="F228" s="72">
        <v>3.31</v>
      </c>
      <c r="G228" s="72">
        <v>0</v>
      </c>
      <c r="H228" s="72">
        <v>0</v>
      </c>
      <c r="I228" s="72">
        <v>0</v>
      </c>
      <c r="J228" s="72">
        <v>0</v>
      </c>
      <c r="K228" s="72">
        <v>0</v>
      </c>
      <c r="L228" s="72">
        <v>0</v>
      </c>
      <c r="M228" s="72">
        <v>0</v>
      </c>
      <c r="N228" s="72">
        <v>77.099999999999994</v>
      </c>
      <c r="O228" s="72">
        <v>0</v>
      </c>
      <c r="P228" s="72">
        <v>20</v>
      </c>
      <c r="Q228" s="72">
        <v>0</v>
      </c>
      <c r="R228" s="72">
        <v>0</v>
      </c>
      <c r="S228" s="72">
        <v>0</v>
      </c>
      <c r="T228" s="72">
        <v>0</v>
      </c>
      <c r="U228" s="72">
        <v>0</v>
      </c>
      <c r="V228" s="72">
        <v>0</v>
      </c>
      <c r="W228" s="72">
        <v>0</v>
      </c>
      <c r="X228" s="72">
        <v>0</v>
      </c>
      <c r="Y228" s="72">
        <v>0</v>
      </c>
      <c r="Z228" s="72">
        <v>0</v>
      </c>
      <c r="AA228" s="72">
        <v>0</v>
      </c>
      <c r="AB228" s="72">
        <v>0</v>
      </c>
      <c r="AC228" s="72">
        <v>0.23</v>
      </c>
      <c r="AD228" s="72">
        <v>0</v>
      </c>
      <c r="AE228" s="72">
        <v>0</v>
      </c>
      <c r="AF228" s="72">
        <v>95.3</v>
      </c>
      <c r="AG228" s="72">
        <v>3.7</v>
      </c>
      <c r="AH228" s="72">
        <v>201.79</v>
      </c>
      <c r="AI228" s="72">
        <v>176</v>
      </c>
      <c r="AJ228" s="74"/>
      <c r="AK228" s="60">
        <v>3.7</v>
      </c>
      <c r="AL228" s="73">
        <v>3.7</v>
      </c>
      <c r="AM228" s="59"/>
      <c r="AN228" s="59"/>
      <c r="AO228" s="60">
        <v>3.93</v>
      </c>
      <c r="AP228" s="59"/>
      <c r="AQ228" s="60">
        <v>3.31</v>
      </c>
      <c r="AR228" s="60">
        <v>97.1</v>
      </c>
      <c r="AS228" s="60">
        <v>0</v>
      </c>
      <c r="AT228" s="60">
        <v>0</v>
      </c>
      <c r="AU228" s="62"/>
      <c r="AV228" s="62"/>
      <c r="AW228" s="62"/>
      <c r="AX228" s="62"/>
      <c r="AY228" s="62"/>
      <c r="AZ228" s="62"/>
      <c r="BA228" s="62"/>
      <c r="BB228" s="62"/>
      <c r="BC228" s="62"/>
      <c r="BD228" s="62"/>
      <c r="BE228" s="62"/>
      <c r="BF228" s="62"/>
      <c r="BG228" s="62"/>
      <c r="BH228" s="62"/>
      <c r="BI228" s="62"/>
      <c r="BJ228" s="62"/>
      <c r="BK228" s="62"/>
      <c r="BL228" s="62"/>
      <c r="BM228" s="62"/>
      <c r="BN228" s="37"/>
    </row>
    <row r="229" spans="1:66" ht="15" x14ac:dyDescent="0.25">
      <c r="A229" s="71" t="s">
        <v>58</v>
      </c>
      <c r="B229" s="71" t="s">
        <v>356</v>
      </c>
      <c r="C229" s="72">
        <v>0</v>
      </c>
      <c r="D229" s="72">
        <v>0.5</v>
      </c>
      <c r="E229" s="72">
        <v>0</v>
      </c>
      <c r="F229" s="72">
        <v>0</v>
      </c>
      <c r="G229" s="72">
        <v>0</v>
      </c>
      <c r="H229" s="72">
        <v>0</v>
      </c>
      <c r="I229" s="72">
        <v>0</v>
      </c>
      <c r="J229" s="72">
        <v>0</v>
      </c>
      <c r="K229" s="72">
        <v>0</v>
      </c>
      <c r="L229" s="72">
        <v>0</v>
      </c>
      <c r="M229" s="72">
        <v>0</v>
      </c>
      <c r="N229" s="72">
        <v>0</v>
      </c>
      <c r="O229" s="72">
        <v>0</v>
      </c>
      <c r="P229" s="72">
        <v>0</v>
      </c>
      <c r="Q229" s="72">
        <v>0</v>
      </c>
      <c r="R229" s="72">
        <v>0</v>
      </c>
      <c r="S229" s="72">
        <v>0</v>
      </c>
      <c r="T229" s="72">
        <v>0</v>
      </c>
      <c r="U229" s="72">
        <v>0</v>
      </c>
      <c r="V229" s="72">
        <v>0</v>
      </c>
      <c r="W229" s="72">
        <v>0</v>
      </c>
      <c r="X229" s="72">
        <v>0</v>
      </c>
      <c r="Y229" s="72">
        <v>0</v>
      </c>
      <c r="Z229" s="72">
        <v>0</v>
      </c>
      <c r="AA229" s="72">
        <v>0</v>
      </c>
      <c r="AB229" s="72">
        <v>0</v>
      </c>
      <c r="AC229" s="72">
        <v>0</v>
      </c>
      <c r="AD229" s="72">
        <v>0</v>
      </c>
      <c r="AE229" s="72">
        <v>0</v>
      </c>
      <c r="AF229" s="72">
        <v>0</v>
      </c>
      <c r="AG229" s="72">
        <v>0</v>
      </c>
      <c r="AH229" s="72">
        <v>1.0249999999999999</v>
      </c>
      <c r="AI229" s="72">
        <v>35</v>
      </c>
      <c r="AJ229" s="74"/>
      <c r="AK229" s="60">
        <v>0</v>
      </c>
      <c r="AL229" s="73">
        <v>0.52500000000000002</v>
      </c>
      <c r="AM229" s="59"/>
      <c r="AN229" s="59"/>
      <c r="AO229" s="60">
        <v>0.52500000000000002</v>
      </c>
      <c r="AP229" s="59"/>
      <c r="AQ229" s="60">
        <v>0</v>
      </c>
      <c r="AR229" s="60">
        <v>0</v>
      </c>
      <c r="AS229" s="60">
        <v>0</v>
      </c>
      <c r="AT229" s="60">
        <v>0</v>
      </c>
      <c r="AU229" s="62"/>
      <c r="AV229" s="62"/>
      <c r="AW229" s="62"/>
      <c r="AX229" s="62"/>
      <c r="AY229" s="62"/>
      <c r="AZ229" s="62"/>
      <c r="BA229" s="62"/>
      <c r="BB229" s="62"/>
      <c r="BC229" s="62"/>
      <c r="BD229" s="62"/>
      <c r="BE229" s="62"/>
      <c r="BF229" s="62"/>
      <c r="BG229" s="62"/>
      <c r="BH229" s="62"/>
      <c r="BI229" s="62"/>
      <c r="BJ229" s="62"/>
      <c r="BK229" s="62"/>
      <c r="BL229" s="62"/>
      <c r="BM229" s="62"/>
      <c r="BN229" s="37"/>
    </row>
    <row r="230" spans="1:66" ht="15" x14ac:dyDescent="0.25">
      <c r="A230" s="71" t="s">
        <v>86</v>
      </c>
      <c r="B230" s="71" t="s">
        <v>640</v>
      </c>
      <c r="C230" s="72">
        <v>0</v>
      </c>
      <c r="D230" s="72">
        <v>2.4E-2</v>
      </c>
      <c r="E230" s="72">
        <v>0</v>
      </c>
      <c r="F230" s="72">
        <v>0</v>
      </c>
      <c r="G230" s="72">
        <v>0</v>
      </c>
      <c r="H230" s="72">
        <v>0</v>
      </c>
      <c r="I230" s="72">
        <v>0</v>
      </c>
      <c r="J230" s="72">
        <v>0</v>
      </c>
      <c r="K230" s="72">
        <v>0</v>
      </c>
      <c r="L230" s="72">
        <v>0</v>
      </c>
      <c r="M230" s="72">
        <v>0</v>
      </c>
      <c r="N230" s="72">
        <v>0</v>
      </c>
      <c r="O230" s="72">
        <v>0</v>
      </c>
      <c r="P230" s="72">
        <v>0</v>
      </c>
      <c r="Q230" s="72">
        <v>0</v>
      </c>
      <c r="R230" s="72">
        <v>0</v>
      </c>
      <c r="S230" s="72">
        <v>0</v>
      </c>
      <c r="T230" s="72">
        <v>0</v>
      </c>
      <c r="U230" s="72">
        <v>0</v>
      </c>
      <c r="V230" s="72">
        <v>0.48899999999999999</v>
      </c>
      <c r="W230" s="72">
        <v>0</v>
      </c>
      <c r="X230" s="72">
        <v>0</v>
      </c>
      <c r="Y230" s="72">
        <v>0</v>
      </c>
      <c r="Z230" s="72">
        <v>0</v>
      </c>
      <c r="AA230" s="72">
        <v>0</v>
      </c>
      <c r="AB230" s="72">
        <v>0</v>
      </c>
      <c r="AC230" s="72">
        <v>0</v>
      </c>
      <c r="AD230" s="72">
        <v>0</v>
      </c>
      <c r="AE230" s="72">
        <v>0</v>
      </c>
      <c r="AF230" s="72">
        <v>0</v>
      </c>
      <c r="AG230" s="72">
        <v>1.0999999999999999E-2</v>
      </c>
      <c r="AH230" s="72">
        <v>0.52400000000000002</v>
      </c>
      <c r="AI230" s="72" t="s">
        <v>633</v>
      </c>
      <c r="AJ230" s="74"/>
      <c r="AK230" s="60">
        <v>1.0999999999999999E-2</v>
      </c>
      <c r="AL230" s="73">
        <v>1.0999999999999999E-2</v>
      </c>
      <c r="AM230" s="59"/>
      <c r="AN230" s="59"/>
      <c r="AO230" s="60">
        <v>1.0999999999999999E-2</v>
      </c>
      <c r="AP230" s="59"/>
      <c r="AQ230" s="60">
        <v>0</v>
      </c>
      <c r="AR230" s="60">
        <v>0</v>
      </c>
      <c r="AS230" s="60">
        <v>0.48899999999999999</v>
      </c>
      <c r="AT230" s="60">
        <v>0</v>
      </c>
      <c r="AU230" s="62"/>
      <c r="AV230" s="62"/>
      <c r="AW230" s="62"/>
      <c r="AX230" s="62"/>
      <c r="AY230" s="62"/>
      <c r="AZ230" s="62"/>
      <c r="BA230" s="62"/>
      <c r="BB230" s="62"/>
      <c r="BC230" s="62"/>
      <c r="BD230" s="62"/>
      <c r="BE230" s="62"/>
      <c r="BF230" s="62"/>
      <c r="BG230" s="62"/>
      <c r="BH230" s="62"/>
      <c r="BI230" s="62"/>
      <c r="BJ230" s="62"/>
      <c r="BK230" s="62"/>
      <c r="BL230" s="62"/>
      <c r="BM230" s="62"/>
      <c r="BN230" s="37"/>
    </row>
    <row r="231" spans="1:66" ht="15" x14ac:dyDescent="0.25">
      <c r="A231" s="71" t="s">
        <v>92</v>
      </c>
      <c r="B231" s="71" t="s">
        <v>357</v>
      </c>
      <c r="C231" s="72">
        <v>0</v>
      </c>
      <c r="D231" s="72">
        <v>9.1999999999999993</v>
      </c>
      <c r="E231" s="72">
        <v>0</v>
      </c>
      <c r="F231" s="72">
        <v>0</v>
      </c>
      <c r="G231" s="72">
        <v>0</v>
      </c>
      <c r="H231" s="72">
        <v>0</v>
      </c>
      <c r="I231" s="72">
        <v>0</v>
      </c>
      <c r="J231" s="72">
        <v>45</v>
      </c>
      <c r="K231" s="72">
        <v>0</v>
      </c>
      <c r="L231" s="72">
        <v>0</v>
      </c>
      <c r="M231" s="72">
        <v>47</v>
      </c>
      <c r="N231" s="72">
        <v>0</v>
      </c>
      <c r="O231" s="72">
        <v>0</v>
      </c>
      <c r="P231" s="72">
        <v>42.8</v>
      </c>
      <c r="Q231" s="72">
        <v>0</v>
      </c>
      <c r="R231" s="72">
        <v>0</v>
      </c>
      <c r="S231" s="72">
        <v>0</v>
      </c>
      <c r="T231" s="72">
        <v>0</v>
      </c>
      <c r="U231" s="72">
        <v>0</v>
      </c>
      <c r="V231" s="72">
        <v>0</v>
      </c>
      <c r="W231" s="72">
        <v>0</v>
      </c>
      <c r="X231" s="72">
        <v>0</v>
      </c>
      <c r="Y231" s="72">
        <v>0</v>
      </c>
      <c r="Z231" s="72">
        <v>0</v>
      </c>
      <c r="AA231" s="72">
        <v>0</v>
      </c>
      <c r="AB231" s="72">
        <v>0</v>
      </c>
      <c r="AC231" s="72">
        <v>0</v>
      </c>
      <c r="AD231" s="72">
        <v>0</v>
      </c>
      <c r="AE231" s="72">
        <v>0</v>
      </c>
      <c r="AF231" s="72">
        <v>0</v>
      </c>
      <c r="AG231" s="72">
        <v>4.5999999999999996</v>
      </c>
      <c r="AH231" s="72">
        <v>148.6</v>
      </c>
      <c r="AI231" s="72">
        <v>116</v>
      </c>
      <c r="AJ231" s="74"/>
      <c r="AK231" s="60">
        <v>4.5999999999999996</v>
      </c>
      <c r="AL231" s="73">
        <v>4.5999999999999996</v>
      </c>
      <c r="AM231" s="59"/>
      <c r="AN231" s="59"/>
      <c r="AO231" s="60">
        <v>4.5999999999999996</v>
      </c>
      <c r="AP231" s="59"/>
      <c r="AQ231" s="60">
        <v>0</v>
      </c>
      <c r="AR231" s="60">
        <v>89.8</v>
      </c>
      <c r="AS231" s="60">
        <v>0</v>
      </c>
      <c r="AT231" s="60">
        <v>0</v>
      </c>
      <c r="AU231" s="62"/>
      <c r="AV231" s="62"/>
      <c r="AW231" s="62"/>
      <c r="AX231" s="62"/>
      <c r="AY231" s="62"/>
      <c r="AZ231" s="62"/>
      <c r="BA231" s="62"/>
      <c r="BB231" s="62"/>
      <c r="BC231" s="62"/>
      <c r="BD231" s="62"/>
      <c r="BE231" s="62"/>
      <c r="BF231" s="62"/>
      <c r="BG231" s="62"/>
      <c r="BH231" s="62"/>
      <c r="BI231" s="62"/>
      <c r="BJ231" s="62"/>
      <c r="BK231" s="62"/>
      <c r="BL231" s="62"/>
      <c r="BM231" s="62"/>
      <c r="BN231" s="37"/>
    </row>
    <row r="232" spans="1:66" ht="15" x14ac:dyDescent="0.25">
      <c r="A232" s="71" t="s">
        <v>199</v>
      </c>
      <c r="B232" s="71" t="s">
        <v>358</v>
      </c>
      <c r="C232" s="72">
        <v>0</v>
      </c>
      <c r="D232" s="72">
        <v>0.04</v>
      </c>
      <c r="E232" s="72">
        <v>0</v>
      </c>
      <c r="F232" s="72">
        <v>0</v>
      </c>
      <c r="G232" s="72">
        <v>0</v>
      </c>
      <c r="H232" s="72">
        <v>0</v>
      </c>
      <c r="I232" s="72">
        <v>0</v>
      </c>
      <c r="J232" s="72">
        <v>0</v>
      </c>
      <c r="K232" s="72">
        <v>0</v>
      </c>
      <c r="L232" s="72">
        <v>0</v>
      </c>
      <c r="M232" s="72">
        <v>0</v>
      </c>
      <c r="N232" s="72">
        <v>0</v>
      </c>
      <c r="O232" s="72">
        <v>0</v>
      </c>
      <c r="P232" s="72">
        <v>3.97</v>
      </c>
      <c r="Q232" s="72">
        <v>0</v>
      </c>
      <c r="R232" s="72">
        <v>0</v>
      </c>
      <c r="S232" s="72">
        <v>0</v>
      </c>
      <c r="T232" s="72">
        <v>0.59</v>
      </c>
      <c r="U232" s="72">
        <v>0</v>
      </c>
      <c r="V232" s="72">
        <v>4.43</v>
      </c>
      <c r="W232" s="72">
        <v>0.48</v>
      </c>
      <c r="X232" s="72">
        <v>0</v>
      </c>
      <c r="Y232" s="72">
        <v>0</v>
      </c>
      <c r="Z232" s="72">
        <v>0</v>
      </c>
      <c r="AA232" s="72">
        <v>0</v>
      </c>
      <c r="AB232" s="72">
        <v>0</v>
      </c>
      <c r="AC232" s="72">
        <v>0</v>
      </c>
      <c r="AD232" s="72">
        <v>0</v>
      </c>
      <c r="AE232" s="72">
        <v>0</v>
      </c>
      <c r="AF232" s="72">
        <v>0</v>
      </c>
      <c r="AG232" s="72">
        <v>0</v>
      </c>
      <c r="AH232" s="72">
        <v>9.51</v>
      </c>
      <c r="AI232" s="72" t="s">
        <v>633</v>
      </c>
      <c r="AJ232" s="74"/>
      <c r="AK232" s="60">
        <v>0</v>
      </c>
      <c r="AL232" s="126">
        <v>0</v>
      </c>
      <c r="AM232" s="59"/>
      <c r="AN232" s="59"/>
      <c r="AO232" s="60">
        <v>0</v>
      </c>
      <c r="AP232" s="59"/>
      <c r="AQ232" s="60">
        <v>0</v>
      </c>
      <c r="AR232" s="60">
        <v>3.97</v>
      </c>
      <c r="AS232" s="60">
        <v>4.43</v>
      </c>
      <c r="AT232" s="60">
        <v>0</v>
      </c>
      <c r="AU232" s="62"/>
      <c r="AV232" s="62"/>
      <c r="AW232" s="62"/>
      <c r="AX232" s="62"/>
      <c r="AY232" s="62"/>
      <c r="AZ232" s="62"/>
      <c r="BA232" s="62"/>
      <c r="BB232" s="62"/>
      <c r="BC232" s="62"/>
      <c r="BD232" s="62"/>
      <c r="BE232" s="62"/>
      <c r="BF232" s="62"/>
      <c r="BG232" s="62"/>
      <c r="BH232" s="62"/>
      <c r="BI232" s="62"/>
      <c r="BJ232" s="62"/>
      <c r="BK232" s="62"/>
      <c r="BL232" s="62"/>
      <c r="BM232" s="62"/>
      <c r="BN232" s="37"/>
    </row>
    <row r="233" spans="1:66" ht="15" x14ac:dyDescent="0.25">
      <c r="A233" s="71" t="s">
        <v>67</v>
      </c>
      <c r="B233" s="71" t="s">
        <v>359</v>
      </c>
      <c r="C233" s="72">
        <v>0</v>
      </c>
      <c r="D233" s="72">
        <v>0.23799999999999999</v>
      </c>
      <c r="E233" s="72">
        <v>0</v>
      </c>
      <c r="F233" s="72">
        <v>5.17</v>
      </c>
      <c r="G233" s="72">
        <v>0</v>
      </c>
      <c r="H233" s="72">
        <v>0</v>
      </c>
      <c r="I233" s="72">
        <v>0</v>
      </c>
      <c r="J233" s="72">
        <v>0</v>
      </c>
      <c r="K233" s="72">
        <v>0</v>
      </c>
      <c r="L233" s="72">
        <v>8.953408050271328</v>
      </c>
      <c r="M233" s="72">
        <v>6.9494062797847489</v>
      </c>
      <c r="N233" s="72">
        <v>151.10743367347442</v>
      </c>
      <c r="O233" s="72">
        <v>0</v>
      </c>
      <c r="P233" s="72">
        <v>0</v>
      </c>
      <c r="Q233" s="72">
        <v>0</v>
      </c>
      <c r="R233" s="72">
        <v>0</v>
      </c>
      <c r="S233" s="72">
        <v>0</v>
      </c>
      <c r="T233" s="72">
        <v>0</v>
      </c>
      <c r="U233" s="72">
        <v>0</v>
      </c>
      <c r="V233" s="72">
        <v>0</v>
      </c>
      <c r="W233" s="72">
        <v>0</v>
      </c>
      <c r="X233" s="72">
        <v>0</v>
      </c>
      <c r="Y233" s="72">
        <v>0</v>
      </c>
      <c r="Z233" s="72">
        <v>0</v>
      </c>
      <c r="AA233" s="72">
        <v>0</v>
      </c>
      <c r="AB233" s="72">
        <v>0</v>
      </c>
      <c r="AC233" s="72">
        <v>0</v>
      </c>
      <c r="AD233" s="72">
        <v>0</v>
      </c>
      <c r="AE233" s="72">
        <v>0</v>
      </c>
      <c r="AF233" s="72">
        <v>0</v>
      </c>
      <c r="AG233" s="72">
        <v>7.758</v>
      </c>
      <c r="AH233" s="72">
        <v>180.1762480035305</v>
      </c>
      <c r="AI233" s="72">
        <v>165.1</v>
      </c>
      <c r="AJ233" s="74"/>
      <c r="AK233" s="60">
        <v>7.758</v>
      </c>
      <c r="AL233" s="73">
        <v>7.758</v>
      </c>
      <c r="AM233" s="59"/>
      <c r="AN233" s="59"/>
      <c r="AO233" s="60">
        <v>7.758</v>
      </c>
      <c r="AP233" s="59"/>
      <c r="AQ233" s="60">
        <v>5.17</v>
      </c>
      <c r="AR233" s="60">
        <v>158.05683995325916</v>
      </c>
      <c r="AS233" s="60">
        <v>0</v>
      </c>
      <c r="AT233" s="60">
        <v>0</v>
      </c>
      <c r="AU233" s="62"/>
      <c r="AV233" s="62"/>
      <c r="AW233" s="62"/>
      <c r="AX233" s="62"/>
      <c r="AY233" s="62"/>
      <c r="AZ233" s="62"/>
      <c r="BA233" s="62"/>
      <c r="BB233" s="62"/>
      <c r="BC233" s="62"/>
      <c r="BD233" s="62"/>
      <c r="BE233" s="62"/>
      <c r="BF233" s="62"/>
      <c r="BG233" s="62"/>
      <c r="BH233" s="62"/>
      <c r="BI233" s="62"/>
      <c r="BJ233" s="62"/>
      <c r="BK233" s="62"/>
      <c r="BL233" s="62"/>
      <c r="BM233" s="62"/>
      <c r="BN233" s="37"/>
    </row>
    <row r="234" spans="1:66" ht="15" x14ac:dyDescent="0.25">
      <c r="A234" s="71" t="s">
        <v>360</v>
      </c>
      <c r="B234" s="71" t="s">
        <v>361</v>
      </c>
      <c r="C234" s="72">
        <v>0</v>
      </c>
      <c r="D234" s="72">
        <v>1.4999999999999999E-2</v>
      </c>
      <c r="E234" s="72">
        <v>0</v>
      </c>
      <c r="F234" s="72">
        <v>0</v>
      </c>
      <c r="G234" s="72">
        <v>0</v>
      </c>
      <c r="H234" s="72">
        <v>0</v>
      </c>
      <c r="I234" s="72">
        <v>0</v>
      </c>
      <c r="J234" s="72">
        <v>0</v>
      </c>
      <c r="K234" s="72">
        <v>0</v>
      </c>
      <c r="L234" s="72">
        <v>0</v>
      </c>
      <c r="M234" s="72">
        <v>0</v>
      </c>
      <c r="N234" s="72">
        <v>0</v>
      </c>
      <c r="O234" s="72">
        <v>0</v>
      </c>
      <c r="P234" s="72">
        <v>0</v>
      </c>
      <c r="Q234" s="72">
        <v>0</v>
      </c>
      <c r="R234" s="72">
        <v>0</v>
      </c>
      <c r="S234" s="72">
        <v>0</v>
      </c>
      <c r="T234" s="72">
        <v>0</v>
      </c>
      <c r="U234" s="72">
        <v>0</v>
      </c>
      <c r="V234" s="72">
        <v>18.757999999999999</v>
      </c>
      <c r="W234" s="72">
        <v>0</v>
      </c>
      <c r="X234" s="72">
        <v>0</v>
      </c>
      <c r="Y234" s="72">
        <v>0</v>
      </c>
      <c r="Z234" s="72">
        <v>0</v>
      </c>
      <c r="AA234" s="72">
        <v>0</v>
      </c>
      <c r="AB234" s="72">
        <v>0</v>
      </c>
      <c r="AC234" s="72">
        <v>0</v>
      </c>
      <c r="AD234" s="72">
        <v>0</v>
      </c>
      <c r="AE234" s="72">
        <v>0</v>
      </c>
      <c r="AF234" s="72">
        <v>0</v>
      </c>
      <c r="AG234" s="72">
        <v>0.255</v>
      </c>
      <c r="AH234" s="72">
        <v>19.027999999999999</v>
      </c>
      <c r="AI234" s="72" t="s">
        <v>633</v>
      </c>
      <c r="AJ234" s="74"/>
      <c r="AK234" s="60">
        <v>0.255</v>
      </c>
      <c r="AL234" s="73">
        <v>0.255</v>
      </c>
      <c r="AM234" s="59"/>
      <c r="AN234" s="59"/>
      <c r="AO234" s="60">
        <v>0.255</v>
      </c>
      <c r="AP234" s="59"/>
      <c r="AQ234" s="60">
        <v>0</v>
      </c>
      <c r="AR234" s="60">
        <v>0</v>
      </c>
      <c r="AS234" s="60">
        <v>18.757999999999999</v>
      </c>
      <c r="AT234" s="60">
        <v>0</v>
      </c>
      <c r="AU234" s="62"/>
      <c r="AV234" s="62"/>
      <c r="AW234" s="62"/>
      <c r="AX234" s="62"/>
      <c r="AY234" s="62"/>
      <c r="AZ234" s="62"/>
      <c r="BA234" s="62"/>
      <c r="BB234" s="62"/>
      <c r="BC234" s="62"/>
      <c r="BD234" s="62"/>
      <c r="BE234" s="62"/>
      <c r="BF234" s="62"/>
      <c r="BG234" s="62"/>
      <c r="BH234" s="62"/>
      <c r="BI234" s="62"/>
      <c r="BJ234" s="62"/>
      <c r="BK234" s="62"/>
      <c r="BL234" s="62"/>
      <c r="BM234" s="62"/>
      <c r="BN234" s="37"/>
    </row>
    <row r="235" spans="1:66" ht="15" x14ac:dyDescent="0.25">
      <c r="A235" s="71" t="s">
        <v>362</v>
      </c>
      <c r="B235" s="71" t="s">
        <v>363</v>
      </c>
      <c r="C235" s="72">
        <v>0</v>
      </c>
      <c r="D235" s="72">
        <v>0</v>
      </c>
      <c r="E235" s="72">
        <v>0</v>
      </c>
      <c r="F235" s="72">
        <v>0</v>
      </c>
      <c r="G235" s="72">
        <v>0</v>
      </c>
      <c r="H235" s="72">
        <v>0</v>
      </c>
      <c r="I235" s="72">
        <v>0</v>
      </c>
      <c r="J235" s="72">
        <v>0</v>
      </c>
      <c r="K235" s="72">
        <v>0</v>
      </c>
      <c r="L235" s="72">
        <v>0</v>
      </c>
      <c r="M235" s="72">
        <v>0</v>
      </c>
      <c r="N235" s="72">
        <v>0</v>
      </c>
      <c r="O235" s="72">
        <v>0</v>
      </c>
      <c r="P235" s="72">
        <v>2.61</v>
      </c>
      <c r="Q235" s="72">
        <v>0</v>
      </c>
      <c r="R235" s="72">
        <v>0</v>
      </c>
      <c r="S235" s="72">
        <v>0</v>
      </c>
      <c r="T235" s="72">
        <v>0.68</v>
      </c>
      <c r="U235" s="72">
        <v>0</v>
      </c>
      <c r="V235" s="72">
        <v>5.45</v>
      </c>
      <c r="W235" s="72">
        <v>0</v>
      </c>
      <c r="X235" s="72">
        <v>0</v>
      </c>
      <c r="Y235" s="72">
        <v>0</v>
      </c>
      <c r="Z235" s="72">
        <v>0</v>
      </c>
      <c r="AA235" s="72">
        <v>0</v>
      </c>
      <c r="AB235" s="72">
        <v>0</v>
      </c>
      <c r="AC235" s="72">
        <v>0</v>
      </c>
      <c r="AD235" s="72">
        <v>0</v>
      </c>
      <c r="AE235" s="72">
        <v>0</v>
      </c>
      <c r="AF235" s="72">
        <v>0</v>
      </c>
      <c r="AG235" s="72">
        <v>0.11</v>
      </c>
      <c r="AH235" s="72">
        <v>8.85</v>
      </c>
      <c r="AI235" s="72">
        <v>7.2149999999999999</v>
      </c>
      <c r="AJ235" s="74"/>
      <c r="AK235" s="60">
        <v>0.11</v>
      </c>
      <c r="AL235" s="73">
        <v>0.11</v>
      </c>
      <c r="AM235" s="59"/>
      <c r="AN235" s="59"/>
      <c r="AO235" s="60">
        <v>0.11</v>
      </c>
      <c r="AP235" s="59"/>
      <c r="AQ235" s="60">
        <v>0</v>
      </c>
      <c r="AR235" s="60">
        <v>2.61</v>
      </c>
      <c r="AS235" s="60">
        <v>5.45</v>
      </c>
      <c r="AT235" s="60">
        <v>0</v>
      </c>
      <c r="AU235" s="62"/>
      <c r="AV235" s="62"/>
      <c r="AW235" s="62"/>
      <c r="AX235" s="62"/>
      <c r="AY235" s="62"/>
      <c r="AZ235" s="62"/>
      <c r="BA235" s="62"/>
      <c r="BB235" s="62"/>
      <c r="BC235" s="62"/>
      <c r="BD235" s="62"/>
      <c r="BE235" s="62"/>
      <c r="BF235" s="62"/>
      <c r="BG235" s="62"/>
      <c r="BH235" s="62"/>
      <c r="BI235" s="62"/>
      <c r="BJ235" s="62"/>
      <c r="BK235" s="62"/>
      <c r="BL235" s="62"/>
      <c r="BM235" s="62"/>
      <c r="BN235" s="37"/>
    </row>
    <row r="236" spans="1:66" ht="15" x14ac:dyDescent="0.25">
      <c r="A236" s="71" t="s">
        <v>364</v>
      </c>
      <c r="B236" s="71" t="s">
        <v>365</v>
      </c>
      <c r="C236" s="72">
        <v>0</v>
      </c>
      <c r="D236" s="72">
        <v>3.1</v>
      </c>
      <c r="E236" s="72">
        <v>0</v>
      </c>
      <c r="F236" s="72">
        <v>0</v>
      </c>
      <c r="G236" s="72">
        <v>0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45.3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1.2</v>
      </c>
      <c r="AH236" s="72">
        <v>49.6</v>
      </c>
      <c r="AI236" s="72">
        <v>36.76</v>
      </c>
      <c r="AJ236" s="74"/>
      <c r="AK236" s="60">
        <v>1.2</v>
      </c>
      <c r="AL236" s="73">
        <v>1.2</v>
      </c>
      <c r="AM236" s="59"/>
      <c r="AN236" s="59"/>
      <c r="AO236" s="60">
        <v>1.2</v>
      </c>
      <c r="AP236" s="59"/>
      <c r="AQ236" s="60">
        <v>0</v>
      </c>
      <c r="AR236" s="60">
        <v>45.3</v>
      </c>
      <c r="AS236" s="60">
        <v>0</v>
      </c>
      <c r="AT236" s="60">
        <v>0</v>
      </c>
      <c r="AU236" s="62"/>
      <c r="AV236" s="62"/>
      <c r="AW236" s="62"/>
      <c r="AX236" s="62"/>
      <c r="AY236" s="62"/>
      <c r="AZ236" s="62"/>
      <c r="BA236" s="62"/>
      <c r="BB236" s="62"/>
      <c r="BC236" s="62"/>
      <c r="BD236" s="62"/>
      <c r="BE236" s="62"/>
      <c r="BF236" s="62"/>
      <c r="BG236" s="62"/>
      <c r="BH236" s="62"/>
      <c r="BI236" s="62"/>
      <c r="BJ236" s="62"/>
      <c r="BK236" s="62"/>
      <c r="BL236" s="62"/>
      <c r="BM236" s="62"/>
      <c r="BN236" s="37"/>
    </row>
    <row r="237" spans="1:66" ht="15" x14ac:dyDescent="0.25">
      <c r="A237" s="71" t="s">
        <v>366</v>
      </c>
      <c r="B237" s="71" t="s">
        <v>367</v>
      </c>
      <c r="C237" s="72">
        <v>0</v>
      </c>
      <c r="D237" s="72">
        <v>2.96</v>
      </c>
      <c r="E237" s="72">
        <v>10.598000000000001</v>
      </c>
      <c r="F237" s="72">
        <v>0</v>
      </c>
      <c r="G237" s="72">
        <v>0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32.441111443854687</v>
      </c>
      <c r="O237" s="72">
        <v>0</v>
      </c>
      <c r="P237" s="72">
        <v>48.316670397984261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149.17225394543419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70.27</v>
      </c>
      <c r="AG237" s="72">
        <v>10.8</v>
      </c>
      <c r="AH237" s="72">
        <v>324.55803578727313</v>
      </c>
      <c r="AI237" s="72">
        <v>296</v>
      </c>
      <c r="AJ237" s="74"/>
      <c r="AK237" s="60">
        <v>10.8</v>
      </c>
      <c r="AL237" s="73">
        <v>10.8</v>
      </c>
      <c r="AM237" s="59"/>
      <c r="AN237" s="59"/>
      <c r="AO237" s="60">
        <v>10.8</v>
      </c>
      <c r="AP237" s="59"/>
      <c r="AQ237" s="60">
        <v>10.598000000000001</v>
      </c>
      <c r="AR237" s="60">
        <v>80.757781841838948</v>
      </c>
      <c r="AS237" s="60">
        <v>0</v>
      </c>
      <c r="AT237" s="60">
        <v>0</v>
      </c>
      <c r="AU237" s="62"/>
      <c r="AV237" s="62"/>
      <c r="AW237" s="62"/>
      <c r="AX237" s="62"/>
      <c r="AY237" s="62"/>
      <c r="AZ237" s="62"/>
      <c r="BA237" s="62"/>
      <c r="BB237" s="62"/>
      <c r="BC237" s="62"/>
      <c r="BD237" s="62"/>
      <c r="BE237" s="62"/>
      <c r="BF237" s="62"/>
      <c r="BG237" s="62"/>
      <c r="BH237" s="62"/>
      <c r="BI237" s="62"/>
      <c r="BJ237" s="62"/>
      <c r="BK237" s="62"/>
      <c r="BL237" s="62"/>
      <c r="BM237" s="62"/>
      <c r="BN237" s="37"/>
    </row>
    <row r="238" spans="1:66" ht="15" x14ac:dyDescent="0.25">
      <c r="A238" s="71" t="s">
        <v>73</v>
      </c>
      <c r="B238" s="71" t="s">
        <v>368</v>
      </c>
      <c r="C238" s="72">
        <v>0</v>
      </c>
      <c r="D238" s="72">
        <v>3.2</v>
      </c>
      <c r="E238" s="72">
        <v>0</v>
      </c>
      <c r="F238" s="72">
        <v>0</v>
      </c>
      <c r="G238" s="72">
        <v>0</v>
      </c>
      <c r="H238" s="72">
        <v>0</v>
      </c>
      <c r="I238" s="72">
        <v>0</v>
      </c>
      <c r="J238" s="72">
        <v>0</v>
      </c>
      <c r="K238" s="72">
        <v>0</v>
      </c>
      <c r="L238" s="72">
        <v>0</v>
      </c>
      <c r="M238" s="72">
        <v>1.8</v>
      </c>
      <c r="N238" s="72">
        <v>0</v>
      </c>
      <c r="O238" s="72">
        <v>23.5</v>
      </c>
      <c r="P238" s="72">
        <v>20.9</v>
      </c>
      <c r="Q238" s="72">
        <v>0</v>
      </c>
      <c r="R238" s="72">
        <v>0</v>
      </c>
      <c r="S238" s="72">
        <v>0</v>
      </c>
      <c r="T238" s="72">
        <v>0</v>
      </c>
      <c r="U238" s="72">
        <v>0</v>
      </c>
      <c r="V238" s="72">
        <v>0</v>
      </c>
      <c r="W238" s="72">
        <v>0</v>
      </c>
      <c r="X238" s="72">
        <v>0</v>
      </c>
      <c r="Y238" s="72">
        <v>0</v>
      </c>
      <c r="Z238" s="72">
        <v>0</v>
      </c>
      <c r="AA238" s="72">
        <v>0</v>
      </c>
      <c r="AB238" s="72">
        <v>0</v>
      </c>
      <c r="AC238" s="72">
        <v>0</v>
      </c>
      <c r="AD238" s="72">
        <v>0</v>
      </c>
      <c r="AE238" s="72">
        <v>0</v>
      </c>
      <c r="AF238" s="72">
        <v>0</v>
      </c>
      <c r="AG238" s="72">
        <v>1.2</v>
      </c>
      <c r="AH238" s="72">
        <v>50.6</v>
      </c>
      <c r="AI238" s="72">
        <v>44.737000000000002</v>
      </c>
      <c r="AJ238" s="74"/>
      <c r="AK238" s="60">
        <v>1.2</v>
      </c>
      <c r="AL238" s="73">
        <v>1.2</v>
      </c>
      <c r="AM238" s="59"/>
      <c r="AN238" s="59"/>
      <c r="AO238" s="60">
        <v>1.2</v>
      </c>
      <c r="AP238" s="59"/>
      <c r="AQ238" s="60">
        <v>0</v>
      </c>
      <c r="AR238" s="60">
        <v>46.2</v>
      </c>
      <c r="AS238" s="60">
        <v>0</v>
      </c>
      <c r="AT238" s="60">
        <v>0</v>
      </c>
      <c r="AU238" s="62"/>
      <c r="AV238" s="62"/>
      <c r="AW238" s="62"/>
      <c r="AX238" s="62"/>
      <c r="AY238" s="62"/>
      <c r="AZ238" s="62"/>
      <c r="BA238" s="62"/>
      <c r="BB238" s="62"/>
      <c r="BC238" s="62"/>
      <c r="BD238" s="62"/>
      <c r="BE238" s="62"/>
      <c r="BF238" s="62"/>
      <c r="BG238" s="62"/>
      <c r="BH238" s="62"/>
      <c r="BI238" s="62"/>
      <c r="BJ238" s="62"/>
      <c r="BK238" s="62"/>
      <c r="BL238" s="62"/>
      <c r="BM238" s="62"/>
      <c r="BN238" s="37"/>
    </row>
    <row r="239" spans="1:66" ht="15" x14ac:dyDescent="0.25">
      <c r="A239" s="71" t="s">
        <v>73</v>
      </c>
      <c r="B239" s="71" t="s">
        <v>369</v>
      </c>
      <c r="C239" s="72">
        <v>0</v>
      </c>
      <c r="D239" s="72">
        <v>0.84</v>
      </c>
      <c r="E239" s="72">
        <v>0</v>
      </c>
      <c r="F239" s="72">
        <v>0</v>
      </c>
      <c r="G239" s="72">
        <v>0</v>
      </c>
      <c r="H239" s="72">
        <v>0</v>
      </c>
      <c r="I239" s="72">
        <v>0</v>
      </c>
      <c r="J239" s="72">
        <v>0</v>
      </c>
      <c r="K239" s="72">
        <v>0</v>
      </c>
      <c r="L239" s="72">
        <v>0</v>
      </c>
      <c r="M239" s="72">
        <v>0</v>
      </c>
      <c r="N239" s="72">
        <v>0</v>
      </c>
      <c r="O239" s="72">
        <v>0</v>
      </c>
      <c r="P239" s="72">
        <v>0</v>
      </c>
      <c r="Q239" s="72">
        <v>0</v>
      </c>
      <c r="R239" s="72">
        <v>0</v>
      </c>
      <c r="S239" s="72">
        <v>0</v>
      </c>
      <c r="T239" s="72">
        <v>0</v>
      </c>
      <c r="U239" s="72">
        <v>0</v>
      </c>
      <c r="V239" s="72">
        <v>0</v>
      </c>
      <c r="W239" s="72">
        <v>0</v>
      </c>
      <c r="X239" s="72">
        <v>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56.999000000000002</v>
      </c>
      <c r="AE239" s="72">
        <v>0</v>
      </c>
      <c r="AF239" s="72">
        <v>0</v>
      </c>
      <c r="AG239" s="72">
        <v>0.75</v>
      </c>
      <c r="AH239" s="72">
        <v>58.589000000000006</v>
      </c>
      <c r="AI239" s="72">
        <v>41.274999999999999</v>
      </c>
      <c r="AJ239" s="74"/>
      <c r="AK239" s="60">
        <v>0.75</v>
      </c>
      <c r="AL239" s="73">
        <v>0.75</v>
      </c>
      <c r="AM239" s="59"/>
      <c r="AN239" s="59"/>
      <c r="AO239" s="60">
        <v>0.75</v>
      </c>
      <c r="AP239" s="59"/>
      <c r="AQ239" s="60">
        <v>0</v>
      </c>
      <c r="AR239" s="60">
        <v>0</v>
      </c>
      <c r="AS239" s="60">
        <v>0</v>
      </c>
      <c r="AT239" s="60">
        <v>0</v>
      </c>
      <c r="AU239" s="62"/>
      <c r="AV239" s="62"/>
      <c r="AW239" s="62"/>
      <c r="AX239" s="62"/>
      <c r="AY239" s="62"/>
      <c r="AZ239" s="62"/>
      <c r="BA239" s="62"/>
      <c r="BB239" s="62"/>
      <c r="BC239" s="62"/>
      <c r="BD239" s="62"/>
      <c r="BE239" s="62"/>
      <c r="BF239" s="62"/>
      <c r="BG239" s="62"/>
      <c r="BH239" s="62"/>
      <c r="BI239" s="62"/>
      <c r="BJ239" s="62"/>
      <c r="BK239" s="62"/>
      <c r="BL239" s="62"/>
      <c r="BM239" s="62"/>
      <c r="BN239" s="37"/>
    </row>
    <row r="240" spans="1:66" ht="15" x14ac:dyDescent="0.25">
      <c r="A240" s="71" t="s">
        <v>92</v>
      </c>
      <c r="B240" s="71" t="s">
        <v>370</v>
      </c>
      <c r="C240" s="72">
        <v>0</v>
      </c>
      <c r="D240" s="72">
        <v>2.4</v>
      </c>
      <c r="E240" s="72">
        <v>0</v>
      </c>
      <c r="F240" s="72">
        <v>0</v>
      </c>
      <c r="G240" s="72">
        <v>0</v>
      </c>
      <c r="H240" s="72">
        <v>0</v>
      </c>
      <c r="I240" s="72">
        <v>0</v>
      </c>
      <c r="J240" s="72">
        <v>0</v>
      </c>
      <c r="K240" s="72">
        <v>0</v>
      </c>
      <c r="L240" s="72">
        <v>0</v>
      </c>
      <c r="M240" s="72">
        <v>0</v>
      </c>
      <c r="N240" s="72">
        <v>0</v>
      </c>
      <c r="O240" s="72">
        <v>0</v>
      </c>
      <c r="P240" s="72">
        <v>33.200000000000003</v>
      </c>
      <c r="Q240" s="72">
        <v>0</v>
      </c>
      <c r="R240" s="72">
        <v>0</v>
      </c>
      <c r="S240" s="72">
        <v>0</v>
      </c>
      <c r="T240" s="72">
        <v>1.2</v>
      </c>
      <c r="U240" s="72">
        <v>0</v>
      </c>
      <c r="V240" s="72">
        <v>0.7</v>
      </c>
      <c r="W240" s="72">
        <v>0</v>
      </c>
      <c r="X240" s="72">
        <v>0</v>
      </c>
      <c r="Y240" s="72">
        <v>0</v>
      </c>
      <c r="Z240" s="72">
        <v>0</v>
      </c>
      <c r="AA240" s="72">
        <v>0.1</v>
      </c>
      <c r="AB240" s="72">
        <v>0.3</v>
      </c>
      <c r="AC240" s="72">
        <v>0.7</v>
      </c>
      <c r="AD240" s="72">
        <v>0</v>
      </c>
      <c r="AE240" s="72">
        <v>0</v>
      </c>
      <c r="AF240" s="72">
        <v>0</v>
      </c>
      <c r="AG240" s="72">
        <v>1.1000000000000001</v>
      </c>
      <c r="AH240" s="72">
        <v>39.6</v>
      </c>
      <c r="AI240" s="72">
        <v>32</v>
      </c>
      <c r="AJ240" s="74"/>
      <c r="AK240" s="60">
        <v>1.1000000000000001</v>
      </c>
      <c r="AL240" s="73">
        <v>1.1000000000000001</v>
      </c>
      <c r="AM240" s="59"/>
      <c r="AN240" s="59"/>
      <c r="AO240" s="60">
        <v>1.9</v>
      </c>
      <c r="AP240" s="59"/>
      <c r="AQ240" s="60">
        <v>0</v>
      </c>
      <c r="AR240" s="60">
        <v>33.200000000000003</v>
      </c>
      <c r="AS240" s="60">
        <v>0.7</v>
      </c>
      <c r="AT240" s="60">
        <v>0.2</v>
      </c>
      <c r="AU240" s="62"/>
      <c r="AV240" s="62"/>
      <c r="AW240" s="62"/>
      <c r="AX240" s="62"/>
      <c r="AY240" s="62"/>
      <c r="AZ240" s="62"/>
      <c r="BA240" s="62"/>
      <c r="BB240" s="62"/>
      <c r="BC240" s="62"/>
      <c r="BD240" s="62"/>
      <c r="BE240" s="62"/>
      <c r="BF240" s="62"/>
      <c r="BG240" s="62"/>
      <c r="BH240" s="62"/>
      <c r="BI240" s="62"/>
      <c r="BJ240" s="62"/>
      <c r="BK240" s="62"/>
      <c r="BL240" s="62"/>
      <c r="BM240" s="62"/>
      <c r="BN240" s="37"/>
    </row>
    <row r="241" spans="1:66" ht="15" x14ac:dyDescent="0.25">
      <c r="A241" s="71" t="s">
        <v>371</v>
      </c>
      <c r="B241" s="71" t="s">
        <v>372</v>
      </c>
      <c r="C241" s="72">
        <v>0</v>
      </c>
      <c r="D241" s="72">
        <v>0.66</v>
      </c>
      <c r="E241" s="72">
        <v>0</v>
      </c>
      <c r="F241" s="72">
        <v>0</v>
      </c>
      <c r="G241" s="72">
        <v>0</v>
      </c>
      <c r="H241" s="72">
        <v>0</v>
      </c>
      <c r="I241" s="72">
        <v>0</v>
      </c>
      <c r="J241" s="72">
        <v>0</v>
      </c>
      <c r="K241" s="72">
        <v>0</v>
      </c>
      <c r="L241" s="72">
        <v>0</v>
      </c>
      <c r="M241" s="72">
        <v>0</v>
      </c>
      <c r="N241" s="72">
        <v>0</v>
      </c>
      <c r="O241" s="72">
        <v>0</v>
      </c>
      <c r="P241" s="72">
        <v>0</v>
      </c>
      <c r="Q241" s="72">
        <v>0</v>
      </c>
      <c r="R241" s="72">
        <v>0</v>
      </c>
      <c r="S241" s="72">
        <v>0</v>
      </c>
      <c r="T241" s="72">
        <v>0</v>
      </c>
      <c r="U241" s="72">
        <v>0</v>
      </c>
      <c r="V241" s="72">
        <v>0</v>
      </c>
      <c r="W241" s="72">
        <v>0</v>
      </c>
      <c r="X241" s="72">
        <v>0</v>
      </c>
      <c r="Y241" s="72">
        <v>21.34</v>
      </c>
      <c r="Z241" s="72">
        <v>0</v>
      </c>
      <c r="AA241" s="72">
        <v>0</v>
      </c>
      <c r="AB241" s="72">
        <v>0</v>
      </c>
      <c r="AC241" s="72">
        <v>0</v>
      </c>
      <c r="AD241" s="72">
        <v>0</v>
      </c>
      <c r="AE241" s="72">
        <v>0</v>
      </c>
      <c r="AF241" s="72">
        <v>0</v>
      </c>
      <c r="AG241" s="72">
        <v>0</v>
      </c>
      <c r="AH241" s="72">
        <v>22.296279999999999</v>
      </c>
      <c r="AI241" s="72">
        <v>19.751999999999999</v>
      </c>
      <c r="AJ241" s="74"/>
      <c r="AK241" s="60">
        <v>0</v>
      </c>
      <c r="AL241" s="73">
        <v>0.29627999999999999</v>
      </c>
      <c r="AM241" s="59"/>
      <c r="AN241" s="59"/>
      <c r="AO241" s="60">
        <v>0.29627999999999999</v>
      </c>
      <c r="AP241" s="59"/>
      <c r="AQ241" s="60">
        <v>0</v>
      </c>
      <c r="AR241" s="60">
        <v>21.34</v>
      </c>
      <c r="AS241" s="60">
        <v>0</v>
      </c>
      <c r="AT241" s="60">
        <v>0</v>
      </c>
      <c r="AU241" s="62"/>
      <c r="AV241" s="62"/>
      <c r="AW241" s="62"/>
      <c r="AX241" s="62"/>
      <c r="AY241" s="62"/>
      <c r="AZ241" s="62"/>
      <c r="BA241" s="62"/>
      <c r="BB241" s="62"/>
      <c r="BC241" s="62"/>
      <c r="BD241" s="62"/>
      <c r="BE241" s="62"/>
      <c r="BF241" s="62"/>
      <c r="BG241" s="62"/>
      <c r="BH241" s="62"/>
      <c r="BI241" s="62"/>
      <c r="BJ241" s="62"/>
      <c r="BK241" s="62"/>
      <c r="BL241" s="62"/>
      <c r="BM241" s="62"/>
      <c r="BN241" s="37"/>
    </row>
    <row r="242" spans="1:66" ht="15" x14ac:dyDescent="0.25">
      <c r="A242" s="71" t="s">
        <v>92</v>
      </c>
      <c r="B242" s="71" t="s">
        <v>373</v>
      </c>
      <c r="C242" s="72">
        <v>0</v>
      </c>
      <c r="D242" s="72">
        <v>0.7</v>
      </c>
      <c r="E242" s="72">
        <v>0</v>
      </c>
      <c r="F242" s="72">
        <v>0</v>
      </c>
      <c r="G242" s="72">
        <v>0</v>
      </c>
      <c r="H242" s="72">
        <v>0</v>
      </c>
      <c r="I242" s="72">
        <v>0</v>
      </c>
      <c r="J242" s="72">
        <v>0</v>
      </c>
      <c r="K242" s="72">
        <v>0</v>
      </c>
      <c r="L242" s="72">
        <v>0</v>
      </c>
      <c r="M242" s="72">
        <v>14.9</v>
      </c>
      <c r="N242" s="72">
        <v>0</v>
      </c>
      <c r="O242" s="72">
        <v>0</v>
      </c>
      <c r="P242" s="72">
        <v>0</v>
      </c>
      <c r="Q242" s="72">
        <v>0</v>
      </c>
      <c r="R242" s="72">
        <v>0</v>
      </c>
      <c r="S242" s="72">
        <v>0</v>
      </c>
      <c r="T242" s="72">
        <v>0</v>
      </c>
      <c r="U242" s="72">
        <v>0</v>
      </c>
      <c r="V242" s="72">
        <v>0</v>
      </c>
      <c r="W242" s="72">
        <v>0</v>
      </c>
      <c r="X242" s="72">
        <v>0</v>
      </c>
      <c r="Y242" s="72">
        <v>0</v>
      </c>
      <c r="Z242" s="72">
        <v>0</v>
      </c>
      <c r="AA242" s="72">
        <v>0</v>
      </c>
      <c r="AB242" s="72">
        <v>0</v>
      </c>
      <c r="AC242" s="72">
        <v>0</v>
      </c>
      <c r="AD242" s="72">
        <v>0</v>
      </c>
      <c r="AE242" s="72">
        <v>0</v>
      </c>
      <c r="AF242" s="72">
        <v>0</v>
      </c>
      <c r="AG242" s="72">
        <v>0.4</v>
      </c>
      <c r="AH242" s="72">
        <v>16</v>
      </c>
      <c r="AI242" s="72">
        <v>13</v>
      </c>
      <c r="AJ242" s="74"/>
      <c r="AK242" s="60">
        <v>0.4</v>
      </c>
      <c r="AL242" s="73">
        <v>0.4</v>
      </c>
      <c r="AM242" s="59"/>
      <c r="AN242" s="59"/>
      <c r="AO242" s="60">
        <v>0.4</v>
      </c>
      <c r="AP242" s="59"/>
      <c r="AQ242" s="60">
        <v>0</v>
      </c>
      <c r="AR242" s="60">
        <v>14.9</v>
      </c>
      <c r="AS242" s="60">
        <v>0</v>
      </c>
      <c r="AT242" s="60">
        <v>0</v>
      </c>
      <c r="AU242" s="62"/>
      <c r="AV242" s="62"/>
      <c r="AW242" s="62"/>
      <c r="AX242" s="62"/>
      <c r="AY242" s="62"/>
      <c r="AZ242" s="62"/>
      <c r="BA242" s="62"/>
      <c r="BB242" s="62"/>
      <c r="BC242" s="62"/>
      <c r="BD242" s="62"/>
      <c r="BE242" s="62"/>
      <c r="BF242" s="62"/>
      <c r="BG242" s="62"/>
      <c r="BH242" s="62"/>
      <c r="BI242" s="62"/>
      <c r="BJ242" s="62"/>
      <c r="BK242" s="62"/>
      <c r="BL242" s="62"/>
      <c r="BM242" s="62"/>
      <c r="BN242" s="37"/>
    </row>
    <row r="243" spans="1:66" ht="15" x14ac:dyDescent="0.25">
      <c r="A243" s="71" t="s">
        <v>71</v>
      </c>
      <c r="B243" s="71" t="s">
        <v>374</v>
      </c>
      <c r="C243" s="72">
        <v>0</v>
      </c>
      <c r="D243" s="72">
        <v>0.1</v>
      </c>
      <c r="E243" s="72">
        <v>0</v>
      </c>
      <c r="F243" s="72">
        <v>0</v>
      </c>
      <c r="G243" s="72">
        <v>0</v>
      </c>
      <c r="H243" s="72">
        <v>0</v>
      </c>
      <c r="I243" s="72">
        <v>0</v>
      </c>
      <c r="J243" s="72">
        <v>0</v>
      </c>
      <c r="K243" s="72">
        <v>0</v>
      </c>
      <c r="L243" s="72">
        <v>0</v>
      </c>
      <c r="M243" s="72">
        <v>0</v>
      </c>
      <c r="N243" s="72">
        <v>0</v>
      </c>
      <c r="O243" s="72">
        <v>0</v>
      </c>
      <c r="P243" s="72">
        <v>0</v>
      </c>
      <c r="Q243" s="72">
        <v>0</v>
      </c>
      <c r="R243" s="72">
        <v>0</v>
      </c>
      <c r="S243" s="72">
        <v>0</v>
      </c>
      <c r="T243" s="72">
        <v>0</v>
      </c>
      <c r="U243" s="72">
        <v>0</v>
      </c>
      <c r="V243" s="72">
        <v>4.0999999999999996</v>
      </c>
      <c r="W243" s="72">
        <v>0</v>
      </c>
      <c r="X243" s="72">
        <v>0</v>
      </c>
      <c r="Y243" s="72">
        <v>0</v>
      </c>
      <c r="Z243" s="72">
        <v>0</v>
      </c>
      <c r="AA243" s="72">
        <v>0</v>
      </c>
      <c r="AB243" s="72">
        <v>0</v>
      </c>
      <c r="AC243" s="72">
        <v>0</v>
      </c>
      <c r="AD243" s="72">
        <v>0</v>
      </c>
      <c r="AE243" s="72">
        <v>0</v>
      </c>
      <c r="AF243" s="72">
        <v>0</v>
      </c>
      <c r="AG243" s="72">
        <v>0.1</v>
      </c>
      <c r="AH243" s="72">
        <v>4.3</v>
      </c>
      <c r="AI243" s="72">
        <v>4.9359999999999999</v>
      </c>
      <c r="AJ243" s="74"/>
      <c r="AK243" s="60">
        <v>0.1</v>
      </c>
      <c r="AL243" s="73">
        <v>0.1</v>
      </c>
      <c r="AM243" s="59"/>
      <c r="AN243" s="59"/>
      <c r="AO243" s="60">
        <v>0.1</v>
      </c>
      <c r="AP243" s="59"/>
      <c r="AQ243" s="60">
        <v>0</v>
      </c>
      <c r="AR243" s="60">
        <v>0</v>
      </c>
      <c r="AS243" s="60">
        <v>4.0999999999999996</v>
      </c>
      <c r="AT243" s="60">
        <v>0</v>
      </c>
      <c r="AU243" s="62"/>
      <c r="AV243" s="62"/>
      <c r="AW243" s="62"/>
      <c r="AX243" s="62"/>
      <c r="AY243" s="62"/>
      <c r="AZ243" s="62"/>
      <c r="BA243" s="62"/>
      <c r="BB243" s="62"/>
      <c r="BC243" s="62"/>
      <c r="BD243" s="62"/>
      <c r="BE243" s="62"/>
      <c r="BF243" s="62"/>
      <c r="BG243" s="62"/>
      <c r="BH243" s="62"/>
      <c r="BI243" s="62"/>
      <c r="BJ243" s="62"/>
      <c r="BK243" s="62"/>
      <c r="BL243" s="62"/>
      <c r="BM243" s="62"/>
      <c r="BN243" s="37"/>
    </row>
    <row r="244" spans="1:66" ht="15" x14ac:dyDescent="0.25">
      <c r="A244" s="71" t="s">
        <v>218</v>
      </c>
      <c r="B244" s="71" t="s">
        <v>375</v>
      </c>
      <c r="C244" s="72">
        <v>0</v>
      </c>
      <c r="D244" s="72">
        <v>0.1</v>
      </c>
      <c r="E244" s="72">
        <v>0</v>
      </c>
      <c r="F244" s="72">
        <v>0</v>
      </c>
      <c r="G244" s="72">
        <v>0</v>
      </c>
      <c r="H244" s="72">
        <v>0</v>
      </c>
      <c r="I244" s="72">
        <v>0</v>
      </c>
      <c r="J244" s="72">
        <v>0</v>
      </c>
      <c r="K244" s="72">
        <v>0</v>
      </c>
      <c r="L244" s="72">
        <v>0</v>
      </c>
      <c r="M244" s="72">
        <v>0</v>
      </c>
      <c r="N244" s="72">
        <v>0</v>
      </c>
      <c r="O244" s="72">
        <v>0</v>
      </c>
      <c r="P244" s="72">
        <v>0</v>
      </c>
      <c r="Q244" s="72">
        <v>0</v>
      </c>
      <c r="R244" s="72">
        <v>0</v>
      </c>
      <c r="S244" s="72">
        <v>0</v>
      </c>
      <c r="T244" s="72">
        <v>0</v>
      </c>
      <c r="U244" s="72">
        <v>0</v>
      </c>
      <c r="V244" s="72">
        <v>6.82</v>
      </c>
      <c r="W244" s="72">
        <v>0</v>
      </c>
      <c r="X244" s="72">
        <v>0</v>
      </c>
      <c r="Y244" s="72">
        <v>0</v>
      </c>
      <c r="Z244" s="72">
        <v>0</v>
      </c>
      <c r="AA244" s="72">
        <v>0</v>
      </c>
      <c r="AB244" s="72">
        <v>0</v>
      </c>
      <c r="AC244" s="72">
        <v>0.4</v>
      </c>
      <c r="AD244" s="72">
        <v>0</v>
      </c>
      <c r="AE244" s="72">
        <v>0</v>
      </c>
      <c r="AF244" s="72">
        <v>0</v>
      </c>
      <c r="AG244" s="72">
        <v>0</v>
      </c>
      <c r="AH244" s="72">
        <v>7.4151000000000007</v>
      </c>
      <c r="AI244" s="72">
        <v>6.34</v>
      </c>
      <c r="AJ244" s="74"/>
      <c r="AK244" s="60">
        <v>0</v>
      </c>
      <c r="AL244" s="73">
        <v>9.509999999999999E-2</v>
      </c>
      <c r="AM244" s="59"/>
      <c r="AN244" s="59"/>
      <c r="AO244" s="60">
        <v>0.49509999999999998</v>
      </c>
      <c r="AP244" s="59"/>
      <c r="AQ244" s="60">
        <v>0</v>
      </c>
      <c r="AR244" s="60">
        <v>0</v>
      </c>
      <c r="AS244" s="60">
        <v>6.82</v>
      </c>
      <c r="AT244" s="60">
        <v>0</v>
      </c>
      <c r="AU244" s="62"/>
      <c r="AV244" s="62"/>
      <c r="AW244" s="62"/>
      <c r="AX244" s="62"/>
      <c r="AY244" s="62"/>
      <c r="AZ244" s="62"/>
      <c r="BA244" s="62"/>
      <c r="BB244" s="62"/>
      <c r="BC244" s="62"/>
      <c r="BD244" s="62"/>
      <c r="BE244" s="62"/>
      <c r="BF244" s="62"/>
      <c r="BG244" s="62"/>
      <c r="BH244" s="62"/>
      <c r="BI244" s="62"/>
      <c r="BJ244" s="62"/>
      <c r="BK244" s="62"/>
      <c r="BL244" s="62"/>
      <c r="BM244" s="62"/>
      <c r="BN244" s="37"/>
    </row>
    <row r="245" spans="1:66" ht="15" x14ac:dyDescent="0.25">
      <c r="A245" s="71" t="s">
        <v>376</v>
      </c>
      <c r="B245" s="71" t="s">
        <v>377</v>
      </c>
      <c r="C245" s="72">
        <v>117.1</v>
      </c>
      <c r="D245" s="72">
        <v>1.4</v>
      </c>
      <c r="E245" s="72">
        <v>0</v>
      </c>
      <c r="F245" s="72">
        <v>11.8</v>
      </c>
      <c r="G245" s="72">
        <v>0</v>
      </c>
      <c r="H245" s="72">
        <v>0</v>
      </c>
      <c r="I245" s="72">
        <v>174.6</v>
      </c>
      <c r="J245" s="72">
        <v>232.2</v>
      </c>
      <c r="K245" s="72">
        <v>0</v>
      </c>
      <c r="L245" s="72">
        <v>385.8</v>
      </c>
      <c r="M245" s="72">
        <v>0</v>
      </c>
      <c r="N245" s="72">
        <v>502.2</v>
      </c>
      <c r="O245" s="72">
        <v>0</v>
      </c>
      <c r="P245" s="72">
        <v>0</v>
      </c>
      <c r="Q245" s="72">
        <v>0</v>
      </c>
      <c r="R245" s="72">
        <v>0</v>
      </c>
      <c r="S245" s="72">
        <v>0</v>
      </c>
      <c r="T245" s="72">
        <v>0</v>
      </c>
      <c r="U245" s="72">
        <v>0</v>
      </c>
      <c r="V245" s="72">
        <v>0</v>
      </c>
      <c r="W245" s="72">
        <v>0</v>
      </c>
      <c r="X245" s="72">
        <v>0</v>
      </c>
      <c r="Y245" s="72">
        <v>0</v>
      </c>
      <c r="Z245" s="72">
        <v>0</v>
      </c>
      <c r="AA245" s="72">
        <v>0</v>
      </c>
      <c r="AB245" s="72">
        <v>0</v>
      </c>
      <c r="AC245" s="72">
        <v>0</v>
      </c>
      <c r="AD245" s="72">
        <v>0</v>
      </c>
      <c r="AE245" s="72">
        <v>0</v>
      </c>
      <c r="AF245" s="72">
        <v>0</v>
      </c>
      <c r="AG245" s="72">
        <v>84.6</v>
      </c>
      <c r="AH245" s="72">
        <v>1509.7</v>
      </c>
      <c r="AI245" s="72">
        <v>958</v>
      </c>
      <c r="AJ245" s="74"/>
      <c r="AK245" s="60">
        <v>84.6</v>
      </c>
      <c r="AL245" s="73">
        <v>84.6</v>
      </c>
      <c r="AM245" s="59"/>
      <c r="AN245" s="59"/>
      <c r="AO245" s="60">
        <v>84.6</v>
      </c>
      <c r="AP245" s="59"/>
      <c r="AQ245" s="60">
        <v>186.4</v>
      </c>
      <c r="AR245" s="60">
        <v>502.2</v>
      </c>
      <c r="AS245" s="60">
        <v>0</v>
      </c>
      <c r="AT245" s="60">
        <v>0</v>
      </c>
      <c r="AU245" s="62"/>
      <c r="AV245" s="62"/>
      <c r="AW245" s="62"/>
      <c r="AX245" s="62"/>
      <c r="AY245" s="62"/>
      <c r="AZ245" s="62"/>
      <c r="BA245" s="62"/>
      <c r="BB245" s="62"/>
      <c r="BC245" s="62"/>
      <c r="BD245" s="62"/>
      <c r="BE245" s="62"/>
      <c r="BF245" s="62"/>
      <c r="BG245" s="62"/>
      <c r="BH245" s="62"/>
      <c r="BI245" s="62"/>
      <c r="BJ245" s="62"/>
      <c r="BK245" s="62"/>
      <c r="BL245" s="62"/>
      <c r="BM245" s="62"/>
      <c r="BN245" s="37"/>
    </row>
    <row r="246" spans="1:66" ht="15" x14ac:dyDescent="0.25">
      <c r="A246" s="71" t="s">
        <v>76</v>
      </c>
      <c r="B246" s="71" t="s">
        <v>378</v>
      </c>
      <c r="C246" s="72">
        <v>0</v>
      </c>
      <c r="D246" s="72">
        <v>0.13100000000000001</v>
      </c>
      <c r="E246" s="72">
        <v>0</v>
      </c>
      <c r="F246" s="72">
        <v>0</v>
      </c>
      <c r="G246" s="72">
        <v>0</v>
      </c>
      <c r="H246" s="72">
        <v>0</v>
      </c>
      <c r="I246" s="72">
        <v>0</v>
      </c>
      <c r="J246" s="72">
        <v>0</v>
      </c>
      <c r="K246" s="72">
        <v>0</v>
      </c>
      <c r="L246" s="72">
        <v>0</v>
      </c>
      <c r="M246" s="72">
        <v>0</v>
      </c>
      <c r="N246" s="72">
        <v>0</v>
      </c>
      <c r="O246" s="72">
        <v>0</v>
      </c>
      <c r="P246" s="72">
        <v>0</v>
      </c>
      <c r="Q246" s="72">
        <v>0</v>
      </c>
      <c r="R246" s="72">
        <v>0</v>
      </c>
      <c r="S246" s="72">
        <v>0</v>
      </c>
      <c r="T246" s="72">
        <v>0</v>
      </c>
      <c r="U246" s="72">
        <v>0</v>
      </c>
      <c r="V246" s="72">
        <v>3.9159999999999999</v>
      </c>
      <c r="W246" s="72">
        <v>0</v>
      </c>
      <c r="X246" s="72">
        <v>0</v>
      </c>
      <c r="Y246" s="72">
        <v>0</v>
      </c>
      <c r="Z246" s="72">
        <v>0</v>
      </c>
      <c r="AA246" s="72">
        <v>0</v>
      </c>
      <c r="AB246" s="72">
        <v>0</v>
      </c>
      <c r="AC246" s="72">
        <v>0</v>
      </c>
      <c r="AD246" s="72">
        <v>0</v>
      </c>
      <c r="AE246" s="72">
        <v>0</v>
      </c>
      <c r="AF246" s="72">
        <v>0</v>
      </c>
      <c r="AG246" s="72" t="s">
        <v>633</v>
      </c>
      <c r="AH246" s="72">
        <v>4.0469999999999997</v>
      </c>
      <c r="AI246" s="72" t="s">
        <v>633</v>
      </c>
      <c r="AJ246" s="74"/>
      <c r="AK246" s="60">
        <v>0</v>
      </c>
      <c r="AL246" s="126">
        <v>0</v>
      </c>
      <c r="AM246" s="59"/>
      <c r="AN246" s="59"/>
      <c r="AO246" s="60">
        <v>0</v>
      </c>
      <c r="AP246" s="59"/>
      <c r="AQ246" s="60">
        <v>0</v>
      </c>
      <c r="AR246" s="60">
        <v>0</v>
      </c>
      <c r="AS246" s="60">
        <v>3.9159999999999999</v>
      </c>
      <c r="AT246" s="60">
        <v>0</v>
      </c>
      <c r="AU246" s="62"/>
      <c r="AV246" s="62"/>
      <c r="AW246" s="62"/>
      <c r="AX246" s="62"/>
      <c r="AY246" s="62"/>
      <c r="AZ246" s="62"/>
      <c r="BA246" s="62"/>
      <c r="BB246" s="62"/>
      <c r="BC246" s="62"/>
      <c r="BD246" s="62"/>
      <c r="BE246" s="62"/>
      <c r="BF246" s="62"/>
      <c r="BG246" s="62"/>
      <c r="BH246" s="62"/>
      <c r="BI246" s="62"/>
      <c r="BJ246" s="62"/>
      <c r="BK246" s="62"/>
      <c r="BL246" s="62"/>
      <c r="BM246" s="62"/>
      <c r="BN246" s="37"/>
    </row>
    <row r="247" spans="1:66" ht="15" x14ac:dyDescent="0.25">
      <c r="A247" s="71" t="s">
        <v>193</v>
      </c>
      <c r="B247" s="71" t="s">
        <v>379</v>
      </c>
      <c r="C247" s="72">
        <v>0</v>
      </c>
      <c r="D247" s="72">
        <v>0.112</v>
      </c>
      <c r="E247" s="72">
        <v>0</v>
      </c>
      <c r="F247" s="72">
        <v>0</v>
      </c>
      <c r="G247" s="72">
        <v>0</v>
      </c>
      <c r="H247" s="72">
        <v>0</v>
      </c>
      <c r="I247" s="72">
        <v>0</v>
      </c>
      <c r="J247" s="72">
        <v>0</v>
      </c>
      <c r="K247" s="72">
        <v>0</v>
      </c>
      <c r="L247" s="72">
        <v>0</v>
      </c>
      <c r="M247" s="72">
        <v>6.6922372518373354</v>
      </c>
      <c r="N247" s="72">
        <v>35.610315064322627</v>
      </c>
      <c r="O247" s="72">
        <v>0</v>
      </c>
      <c r="P247" s="72">
        <v>60.80250757272951</v>
      </c>
      <c r="Q247" s="72">
        <v>0</v>
      </c>
      <c r="R247" s="72">
        <v>0</v>
      </c>
      <c r="S247" s="72">
        <v>0</v>
      </c>
      <c r="T247" s="72">
        <v>0</v>
      </c>
      <c r="U247" s="72">
        <v>0</v>
      </c>
      <c r="V247" s="72">
        <v>0</v>
      </c>
      <c r="W247" s="72">
        <v>0</v>
      </c>
      <c r="X247" s="72">
        <v>0</v>
      </c>
      <c r="Y247" s="72">
        <v>0</v>
      </c>
      <c r="Z247" s="72">
        <v>0</v>
      </c>
      <c r="AA247" s="72">
        <v>0</v>
      </c>
      <c r="AB247" s="72">
        <v>0</v>
      </c>
      <c r="AC247" s="72">
        <v>0.113</v>
      </c>
      <c r="AD247" s="72">
        <v>0</v>
      </c>
      <c r="AE247" s="72">
        <v>0</v>
      </c>
      <c r="AF247" s="72">
        <v>0</v>
      </c>
      <c r="AG247" s="72">
        <v>3.073</v>
      </c>
      <c r="AH247" s="72">
        <v>106.40305988888947</v>
      </c>
      <c r="AI247" s="72">
        <v>111.179</v>
      </c>
      <c r="AJ247" s="74"/>
      <c r="AK247" s="60">
        <v>3.073</v>
      </c>
      <c r="AL247" s="73">
        <v>3.073</v>
      </c>
      <c r="AM247" s="59"/>
      <c r="AN247" s="59"/>
      <c r="AO247" s="60">
        <v>3.1859999999999999</v>
      </c>
      <c r="AP247" s="59"/>
      <c r="AQ247" s="60">
        <v>0</v>
      </c>
      <c r="AR247" s="60">
        <v>103.10505988888947</v>
      </c>
      <c r="AS247" s="60">
        <v>0</v>
      </c>
      <c r="AT247" s="60">
        <v>0</v>
      </c>
      <c r="AU247" s="62"/>
      <c r="AV247" s="62"/>
      <c r="AW247" s="62"/>
      <c r="AX247" s="62"/>
      <c r="AY247" s="62"/>
      <c r="AZ247" s="62"/>
      <c r="BA247" s="62"/>
      <c r="BB247" s="62"/>
      <c r="BC247" s="62"/>
      <c r="BD247" s="62"/>
      <c r="BE247" s="62"/>
      <c r="BF247" s="62"/>
      <c r="BG247" s="62"/>
      <c r="BH247" s="62"/>
      <c r="BI247" s="62"/>
      <c r="BJ247" s="62"/>
      <c r="BK247" s="62"/>
      <c r="BL247" s="62"/>
      <c r="BM247" s="62"/>
      <c r="BN247" s="37"/>
    </row>
    <row r="248" spans="1:66" ht="15" x14ac:dyDescent="0.25">
      <c r="A248" s="71" t="s">
        <v>89</v>
      </c>
      <c r="B248" s="71" t="s">
        <v>380</v>
      </c>
      <c r="C248" s="72">
        <v>0</v>
      </c>
      <c r="D248" s="72">
        <v>3.0539999999999998</v>
      </c>
      <c r="E248" s="72">
        <v>0</v>
      </c>
      <c r="F248" s="72">
        <v>0</v>
      </c>
      <c r="G248" s="72">
        <v>0</v>
      </c>
      <c r="H248" s="72">
        <v>0</v>
      </c>
      <c r="I248" s="72">
        <v>0</v>
      </c>
      <c r="J248" s="72">
        <v>0</v>
      </c>
      <c r="K248" s="72">
        <v>0</v>
      </c>
      <c r="L248" s="72">
        <v>0</v>
      </c>
      <c r="M248" s="72">
        <v>0</v>
      </c>
      <c r="N248" s="72">
        <v>0</v>
      </c>
      <c r="O248" s="72">
        <v>0</v>
      </c>
      <c r="P248" s="72">
        <v>0</v>
      </c>
      <c r="Q248" s="72">
        <v>0</v>
      </c>
      <c r="R248" s="72">
        <v>0</v>
      </c>
      <c r="S248" s="72">
        <v>0</v>
      </c>
      <c r="T248" s="72">
        <v>0</v>
      </c>
      <c r="U248" s="72">
        <v>8.44</v>
      </c>
      <c r="V248" s="72">
        <v>0</v>
      </c>
      <c r="W248" s="72">
        <v>0</v>
      </c>
      <c r="X248" s="72">
        <v>0</v>
      </c>
      <c r="Y248" s="72">
        <v>6.1639999999999997</v>
      </c>
      <c r="Z248" s="72">
        <v>0</v>
      </c>
      <c r="AA248" s="72">
        <v>0</v>
      </c>
      <c r="AB248" s="72">
        <v>0</v>
      </c>
      <c r="AC248" s="72">
        <v>0.26400000000000001</v>
      </c>
      <c r="AD248" s="72">
        <v>6.1639999999999997</v>
      </c>
      <c r="AE248" s="72">
        <v>0</v>
      </c>
      <c r="AF248" s="72">
        <v>0</v>
      </c>
      <c r="AG248" s="72">
        <v>0.157</v>
      </c>
      <c r="AH248" s="72">
        <v>24.242999999999999</v>
      </c>
      <c r="AI248" s="72">
        <v>13.423</v>
      </c>
      <c r="AJ248" s="74"/>
      <c r="AK248" s="60">
        <v>0.157</v>
      </c>
      <c r="AL248" s="73">
        <v>0.157</v>
      </c>
      <c r="AM248" s="59"/>
      <c r="AN248" s="59"/>
      <c r="AO248" s="60">
        <v>0.42100000000000004</v>
      </c>
      <c r="AP248" s="59"/>
      <c r="AQ248" s="60">
        <v>0</v>
      </c>
      <c r="AR248" s="60">
        <v>6.1639999999999997</v>
      </c>
      <c r="AS248" s="60">
        <v>8.44</v>
      </c>
      <c r="AT248" s="60">
        <v>0</v>
      </c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37"/>
    </row>
    <row r="249" spans="1:66" ht="15" x14ac:dyDescent="0.25">
      <c r="A249" s="71" t="s">
        <v>381</v>
      </c>
      <c r="B249" s="71" t="s">
        <v>382</v>
      </c>
      <c r="C249" s="72">
        <v>0</v>
      </c>
      <c r="D249" s="72">
        <v>0</v>
      </c>
      <c r="E249" s="72">
        <v>0</v>
      </c>
      <c r="F249" s="72">
        <v>0</v>
      </c>
      <c r="G249" s="72">
        <v>0</v>
      </c>
      <c r="H249" s="72">
        <v>0</v>
      </c>
      <c r="I249" s="72">
        <v>0</v>
      </c>
      <c r="J249" s="72">
        <v>0</v>
      </c>
      <c r="K249" s="72">
        <v>0</v>
      </c>
      <c r="L249" s="72">
        <v>0</v>
      </c>
      <c r="M249" s="72">
        <v>0</v>
      </c>
      <c r="N249" s="72">
        <v>0</v>
      </c>
      <c r="O249" s="72">
        <v>0</v>
      </c>
      <c r="P249" s="72">
        <v>0</v>
      </c>
      <c r="Q249" s="72">
        <v>0</v>
      </c>
      <c r="R249" s="72">
        <v>0</v>
      </c>
      <c r="S249" s="72">
        <v>0</v>
      </c>
      <c r="T249" s="72">
        <v>0</v>
      </c>
      <c r="U249" s="72">
        <v>0</v>
      </c>
      <c r="V249" s="72">
        <v>0</v>
      </c>
      <c r="W249" s="72">
        <v>0</v>
      </c>
      <c r="X249" s="72">
        <v>0</v>
      </c>
      <c r="Y249" s="72">
        <v>0</v>
      </c>
      <c r="Z249" s="72">
        <v>0</v>
      </c>
      <c r="AA249" s="72">
        <v>0</v>
      </c>
      <c r="AB249" s="72">
        <v>0</v>
      </c>
      <c r="AC249" s="72">
        <v>0</v>
      </c>
      <c r="AD249" s="72">
        <v>0</v>
      </c>
      <c r="AE249" s="72">
        <v>0</v>
      </c>
      <c r="AF249" s="72">
        <v>0</v>
      </c>
      <c r="AG249" s="72" t="s">
        <v>633</v>
      </c>
      <c r="AH249" s="72">
        <v>1.32</v>
      </c>
      <c r="AI249" s="72">
        <v>88</v>
      </c>
      <c r="AJ249" s="74"/>
      <c r="AK249" s="60">
        <v>0</v>
      </c>
      <c r="AL249" s="73">
        <v>1.32</v>
      </c>
      <c r="AM249" s="59"/>
      <c r="AN249" s="59"/>
      <c r="AO249" s="60">
        <v>1.32</v>
      </c>
      <c r="AP249" s="59"/>
      <c r="AQ249" s="60">
        <v>0</v>
      </c>
      <c r="AR249" s="60">
        <v>0</v>
      </c>
      <c r="AS249" s="60">
        <v>0</v>
      </c>
      <c r="AT249" s="60">
        <v>0</v>
      </c>
      <c r="AU249" s="62"/>
      <c r="AV249" s="62"/>
      <c r="AW249" s="62"/>
      <c r="AX249" s="62"/>
      <c r="AY249" s="62"/>
      <c r="AZ249" s="62"/>
      <c r="BA249" s="62"/>
      <c r="BB249" s="62"/>
      <c r="BC249" s="62"/>
      <c r="BD249" s="62"/>
      <c r="BE249" s="62"/>
      <c r="BF249" s="62"/>
      <c r="BG249" s="62"/>
      <c r="BH249" s="62"/>
      <c r="BI249" s="62"/>
      <c r="BJ249" s="62"/>
      <c r="BK249" s="62"/>
      <c r="BL249" s="62"/>
      <c r="BM249" s="62"/>
      <c r="BN249" s="37"/>
    </row>
    <row r="250" spans="1:66" ht="15" x14ac:dyDescent="0.25">
      <c r="A250" s="71" t="s">
        <v>261</v>
      </c>
      <c r="B250" s="71" t="s">
        <v>383</v>
      </c>
      <c r="C250" s="72">
        <v>0</v>
      </c>
      <c r="D250" s="72">
        <v>4.9550000000000001</v>
      </c>
      <c r="E250" s="72">
        <v>0</v>
      </c>
      <c r="F250" s="72">
        <v>0</v>
      </c>
      <c r="G250" s="72">
        <v>0</v>
      </c>
      <c r="H250" s="72">
        <v>0</v>
      </c>
      <c r="I250" s="72">
        <v>0</v>
      </c>
      <c r="J250" s="72">
        <v>0</v>
      </c>
      <c r="K250" s="72">
        <v>0</v>
      </c>
      <c r="L250" s="72">
        <v>0</v>
      </c>
      <c r="M250" s="72">
        <v>14.742553191489362</v>
      </c>
      <c r="N250" s="72">
        <v>0</v>
      </c>
      <c r="O250" s="72">
        <v>16.027801418439715</v>
      </c>
      <c r="P250" s="72">
        <v>106.97801418439715</v>
      </c>
      <c r="Q250" s="72">
        <v>0</v>
      </c>
      <c r="R250" s="72">
        <v>0</v>
      </c>
      <c r="S250" s="72">
        <v>0</v>
      </c>
      <c r="T250" s="72">
        <v>0</v>
      </c>
      <c r="U250" s="72">
        <v>0</v>
      </c>
      <c r="V250" s="72">
        <v>0</v>
      </c>
      <c r="W250" s="72">
        <v>0</v>
      </c>
      <c r="X250" s="72">
        <v>0</v>
      </c>
      <c r="Y250" s="72">
        <v>0</v>
      </c>
      <c r="Z250" s="72">
        <v>0</v>
      </c>
      <c r="AA250" s="72">
        <v>0</v>
      </c>
      <c r="AB250" s="72">
        <v>0</v>
      </c>
      <c r="AC250" s="72">
        <v>0</v>
      </c>
      <c r="AD250" s="72">
        <v>0</v>
      </c>
      <c r="AE250" s="72">
        <v>0</v>
      </c>
      <c r="AF250" s="72">
        <v>0</v>
      </c>
      <c r="AG250" s="72">
        <v>5.6559999999999997</v>
      </c>
      <c r="AH250" s="72">
        <v>148.35936879432623</v>
      </c>
      <c r="AI250" s="72">
        <v>132.69999999999999</v>
      </c>
      <c r="AJ250" s="74"/>
      <c r="AK250" s="60">
        <v>5.6559999999999997</v>
      </c>
      <c r="AL250" s="73">
        <v>5.6559999999999997</v>
      </c>
      <c r="AM250" s="59"/>
      <c r="AN250" s="59"/>
      <c r="AO250" s="60">
        <v>5.6559999999999997</v>
      </c>
      <c r="AP250" s="59"/>
      <c r="AQ250" s="60">
        <v>0</v>
      </c>
      <c r="AR250" s="60">
        <v>137.74836879432624</v>
      </c>
      <c r="AS250" s="60">
        <v>0</v>
      </c>
      <c r="AT250" s="60">
        <v>0</v>
      </c>
      <c r="AU250" s="62"/>
      <c r="AV250" s="62"/>
      <c r="AW250" s="62"/>
      <c r="AX250" s="62"/>
      <c r="AY250" s="62"/>
      <c r="AZ250" s="62"/>
      <c r="BA250" s="62"/>
      <c r="BB250" s="62"/>
      <c r="BC250" s="62"/>
      <c r="BD250" s="62"/>
      <c r="BE250" s="62"/>
      <c r="BF250" s="62"/>
      <c r="BG250" s="62"/>
      <c r="BH250" s="62"/>
      <c r="BI250" s="62"/>
      <c r="BJ250" s="62"/>
      <c r="BK250" s="62"/>
      <c r="BL250" s="62"/>
      <c r="BM250" s="62"/>
      <c r="BN250" s="37"/>
    </row>
    <row r="251" spans="1:66" ht="15" x14ac:dyDescent="0.25">
      <c r="A251" s="71" t="s">
        <v>255</v>
      </c>
      <c r="B251" s="71" t="s">
        <v>384</v>
      </c>
      <c r="C251" s="72">
        <v>0</v>
      </c>
      <c r="D251" s="72">
        <v>1.3779999999999999</v>
      </c>
      <c r="E251" s="72">
        <v>0</v>
      </c>
      <c r="F251" s="72">
        <v>2.57</v>
      </c>
      <c r="G251" s="72">
        <v>0</v>
      </c>
      <c r="H251" s="72">
        <v>0</v>
      </c>
      <c r="I251" s="72">
        <v>0</v>
      </c>
      <c r="J251" s="72">
        <v>0</v>
      </c>
      <c r="K251" s="72">
        <v>0</v>
      </c>
      <c r="L251" s="72">
        <v>0</v>
      </c>
      <c r="M251" s="72">
        <v>0</v>
      </c>
      <c r="N251" s="72">
        <v>0</v>
      </c>
      <c r="O251" s="72">
        <v>0</v>
      </c>
      <c r="P251" s="72">
        <v>23.405999999999999</v>
      </c>
      <c r="Q251" s="72">
        <v>0</v>
      </c>
      <c r="R251" s="72">
        <v>0</v>
      </c>
      <c r="S251" s="72">
        <v>13.821</v>
      </c>
      <c r="T251" s="72">
        <v>0</v>
      </c>
      <c r="U251" s="72">
        <v>0</v>
      </c>
      <c r="V251" s="72">
        <v>0</v>
      </c>
      <c r="W251" s="72">
        <v>0</v>
      </c>
      <c r="X251" s="72">
        <v>0</v>
      </c>
      <c r="Y251" s="72">
        <v>0</v>
      </c>
      <c r="Z251" s="72">
        <v>0</v>
      </c>
      <c r="AA251" s="72">
        <v>0</v>
      </c>
      <c r="AB251" s="72">
        <v>0</v>
      </c>
      <c r="AC251" s="72">
        <v>1.1017999999999999</v>
      </c>
      <c r="AD251" s="72">
        <v>0</v>
      </c>
      <c r="AE251" s="72">
        <v>0</v>
      </c>
      <c r="AF251" s="72">
        <v>0</v>
      </c>
      <c r="AG251" s="72">
        <v>0</v>
      </c>
      <c r="AH251" s="72">
        <v>42.714199999999991</v>
      </c>
      <c r="AI251" s="72">
        <v>29.16</v>
      </c>
      <c r="AJ251" s="74"/>
      <c r="AK251" s="60">
        <v>0</v>
      </c>
      <c r="AL251" s="73">
        <v>0.43740000000000001</v>
      </c>
      <c r="AM251" s="59"/>
      <c r="AN251" s="59"/>
      <c r="AO251" s="60">
        <v>1.5391999999999999</v>
      </c>
      <c r="AP251" s="59"/>
      <c r="AQ251" s="60">
        <v>2.57</v>
      </c>
      <c r="AR251" s="60">
        <v>23.405999999999999</v>
      </c>
      <c r="AS251" s="60">
        <v>0</v>
      </c>
      <c r="AT251" s="60">
        <v>0</v>
      </c>
      <c r="AU251" s="62"/>
      <c r="AV251" s="62"/>
      <c r="AW251" s="62"/>
      <c r="AX251" s="62"/>
      <c r="AY251" s="62"/>
      <c r="AZ251" s="62"/>
      <c r="BA251" s="62"/>
      <c r="BB251" s="62"/>
      <c r="BC251" s="62"/>
      <c r="BD251" s="62"/>
      <c r="BE251" s="62"/>
      <c r="BF251" s="62"/>
      <c r="BG251" s="62"/>
      <c r="BH251" s="62"/>
      <c r="BI251" s="62"/>
      <c r="BJ251" s="62"/>
      <c r="BK251" s="62"/>
      <c r="BL251" s="62"/>
      <c r="BM251" s="62"/>
      <c r="BN251" s="37"/>
    </row>
    <row r="252" spans="1:66" ht="15" x14ac:dyDescent="0.25">
      <c r="A252" s="71" t="s">
        <v>67</v>
      </c>
      <c r="B252" s="71" t="s">
        <v>385</v>
      </c>
      <c r="C252" s="72">
        <v>2.2547770700636942</v>
      </c>
      <c r="D252" s="72">
        <v>0</v>
      </c>
      <c r="E252" s="72">
        <v>7.9484749180741119</v>
      </c>
      <c r="F252" s="72">
        <v>0</v>
      </c>
      <c r="G252" s="72">
        <v>0</v>
      </c>
      <c r="H252" s="72">
        <v>0</v>
      </c>
      <c r="I252" s="72">
        <v>0</v>
      </c>
      <c r="J252" s="72">
        <v>0</v>
      </c>
      <c r="K252" s="72">
        <v>0</v>
      </c>
      <c r="L252" s="72">
        <v>214.08370269348794</v>
      </c>
      <c r="M252" s="72">
        <v>0</v>
      </c>
      <c r="N252" s="72">
        <v>57.938049778383913</v>
      </c>
      <c r="O252" s="72">
        <v>0</v>
      </c>
      <c r="P252" s="72">
        <v>0</v>
      </c>
      <c r="Q252" s="72">
        <v>0</v>
      </c>
      <c r="R252" s="72">
        <v>0</v>
      </c>
      <c r="S252" s="72">
        <v>0</v>
      </c>
      <c r="T252" s="72">
        <v>0</v>
      </c>
      <c r="U252" s="72">
        <v>0</v>
      </c>
      <c r="V252" s="72">
        <v>0</v>
      </c>
      <c r="W252" s="72">
        <v>0</v>
      </c>
      <c r="X252" s="72">
        <v>0</v>
      </c>
      <c r="Y252" s="72">
        <v>0</v>
      </c>
      <c r="Z252" s="72">
        <v>0</v>
      </c>
      <c r="AA252" s="72">
        <v>0</v>
      </c>
      <c r="AB252" s="72">
        <v>0</v>
      </c>
      <c r="AC252" s="72">
        <v>0</v>
      </c>
      <c r="AD252" s="72">
        <v>0</v>
      </c>
      <c r="AE252" s="72">
        <v>0</v>
      </c>
      <c r="AF252" s="72">
        <v>0</v>
      </c>
      <c r="AG252" s="72">
        <v>12.9</v>
      </c>
      <c r="AH252" s="72">
        <v>295.12500446000962</v>
      </c>
      <c r="AI252" s="72">
        <v>273.39999999999998</v>
      </c>
      <c r="AJ252" s="74"/>
      <c r="AK252" s="60">
        <v>12.9</v>
      </c>
      <c r="AL252" s="73">
        <v>12.9</v>
      </c>
      <c r="AM252" s="59"/>
      <c r="AN252" s="59"/>
      <c r="AO252" s="60">
        <v>12.9</v>
      </c>
      <c r="AP252" s="59"/>
      <c r="AQ252" s="60">
        <v>7.9484749180741119</v>
      </c>
      <c r="AR252" s="60">
        <v>57.938049778383913</v>
      </c>
      <c r="AS252" s="60">
        <v>0</v>
      </c>
      <c r="AT252" s="60">
        <v>0</v>
      </c>
      <c r="AU252" s="62"/>
      <c r="AV252" s="62"/>
      <c r="AW252" s="62"/>
      <c r="AX252" s="62"/>
      <c r="AY252" s="62"/>
      <c r="AZ252" s="62"/>
      <c r="BA252" s="62"/>
      <c r="BB252" s="62"/>
      <c r="BC252" s="62"/>
      <c r="BD252" s="62"/>
      <c r="BE252" s="62"/>
      <c r="BF252" s="62"/>
      <c r="BG252" s="62"/>
      <c r="BH252" s="62"/>
      <c r="BI252" s="62"/>
      <c r="BJ252" s="62"/>
      <c r="BK252" s="62"/>
      <c r="BL252" s="62"/>
      <c r="BM252" s="62"/>
      <c r="BN252" s="37"/>
    </row>
    <row r="253" spans="1:66" ht="15" x14ac:dyDescent="0.25">
      <c r="A253" s="71" t="s">
        <v>386</v>
      </c>
      <c r="B253" s="71" t="s">
        <v>387</v>
      </c>
      <c r="C253" s="72">
        <v>0</v>
      </c>
      <c r="D253" s="72">
        <v>0</v>
      </c>
      <c r="E253" s="72">
        <v>0</v>
      </c>
      <c r="F253" s="72">
        <v>0</v>
      </c>
      <c r="G253" s="72">
        <v>0</v>
      </c>
      <c r="H253" s="72">
        <v>0</v>
      </c>
      <c r="I253" s="72">
        <v>0</v>
      </c>
      <c r="J253" s="72">
        <v>0</v>
      </c>
      <c r="K253" s="72">
        <v>0</v>
      </c>
      <c r="L253" s="72">
        <v>0</v>
      </c>
      <c r="M253" s="72">
        <v>0</v>
      </c>
      <c r="N253" s="72">
        <v>0</v>
      </c>
      <c r="O253" s="72">
        <v>0</v>
      </c>
      <c r="P253" s="72">
        <v>0</v>
      </c>
      <c r="Q253" s="72">
        <v>0</v>
      </c>
      <c r="R253" s="72">
        <v>0</v>
      </c>
      <c r="S253" s="72">
        <v>0</v>
      </c>
      <c r="T253" s="72">
        <v>0</v>
      </c>
      <c r="U253" s="72">
        <v>0</v>
      </c>
      <c r="V253" s="72">
        <v>0</v>
      </c>
      <c r="W253" s="72">
        <v>0</v>
      </c>
      <c r="X253" s="72">
        <v>0</v>
      </c>
      <c r="Y253" s="72">
        <v>0</v>
      </c>
      <c r="Z253" s="72">
        <v>0</v>
      </c>
      <c r="AA253" s="72">
        <v>0</v>
      </c>
      <c r="AB253" s="72">
        <v>0</v>
      </c>
      <c r="AC253" s="72">
        <v>0</v>
      </c>
      <c r="AD253" s="72">
        <v>0</v>
      </c>
      <c r="AE253" s="72">
        <v>0</v>
      </c>
      <c r="AF253" s="72">
        <v>0</v>
      </c>
      <c r="AG253" s="72" t="s">
        <v>633</v>
      </c>
      <c r="AH253" s="72">
        <v>0</v>
      </c>
      <c r="AI253" s="72">
        <v>0</v>
      </c>
      <c r="AJ253" s="74"/>
      <c r="AK253" s="60">
        <v>0</v>
      </c>
      <c r="AL253" s="73">
        <v>0</v>
      </c>
      <c r="AM253" s="59"/>
      <c r="AN253" s="59"/>
      <c r="AO253" s="60">
        <v>0</v>
      </c>
      <c r="AP253" s="59"/>
      <c r="AQ253" s="60">
        <v>0</v>
      </c>
      <c r="AR253" s="60">
        <v>0</v>
      </c>
      <c r="AS253" s="60">
        <v>0</v>
      </c>
      <c r="AT253" s="60">
        <v>0</v>
      </c>
      <c r="AU253" s="62"/>
      <c r="AV253" s="62"/>
      <c r="AW253" s="62"/>
      <c r="AX253" s="62"/>
      <c r="AY253" s="62"/>
      <c r="AZ253" s="62"/>
      <c r="BA253" s="62"/>
      <c r="BB253" s="62"/>
      <c r="BC253" s="62"/>
      <c r="BD253" s="62"/>
      <c r="BE253" s="62"/>
      <c r="BF253" s="62"/>
      <c r="BG253" s="62"/>
      <c r="BH253" s="62"/>
      <c r="BI253" s="62"/>
      <c r="BJ253" s="62"/>
      <c r="BK253" s="62"/>
      <c r="BL253" s="62"/>
      <c r="BM253" s="62"/>
      <c r="BN253" s="37"/>
    </row>
    <row r="254" spans="1:66" ht="15" x14ac:dyDescent="0.25">
      <c r="A254" s="71" t="s">
        <v>771</v>
      </c>
      <c r="B254" s="71" t="s">
        <v>388</v>
      </c>
      <c r="C254" s="72">
        <v>0</v>
      </c>
      <c r="D254" s="72">
        <v>1.4008299703138274</v>
      </c>
      <c r="E254" s="72">
        <v>0</v>
      </c>
      <c r="F254" s="72">
        <v>16.777581520726724</v>
      </c>
      <c r="G254" s="72">
        <v>0</v>
      </c>
      <c r="H254" s="72">
        <v>0</v>
      </c>
      <c r="I254" s="72">
        <v>0</v>
      </c>
      <c r="J254" s="72">
        <v>24.434645263930818</v>
      </c>
      <c r="K254" s="72">
        <v>0</v>
      </c>
      <c r="L254" s="72">
        <v>100.07724573744544</v>
      </c>
      <c r="M254" s="72">
        <v>0</v>
      </c>
      <c r="N254" s="72">
        <v>0</v>
      </c>
      <c r="O254" s="72">
        <v>0</v>
      </c>
      <c r="P254" s="72">
        <v>37.31103217171281</v>
      </c>
      <c r="Q254" s="72">
        <v>0</v>
      </c>
      <c r="R254" s="72">
        <v>0</v>
      </c>
      <c r="S254" s="72">
        <v>0</v>
      </c>
      <c r="T254" s="72">
        <v>0</v>
      </c>
      <c r="U254" s="72">
        <v>0</v>
      </c>
      <c r="V254" s="72">
        <v>0</v>
      </c>
      <c r="W254" s="72">
        <v>0</v>
      </c>
      <c r="X254" s="72">
        <v>0</v>
      </c>
      <c r="Y254" s="72">
        <v>0</v>
      </c>
      <c r="Z254" s="72">
        <v>0</v>
      </c>
      <c r="AA254" s="72">
        <v>0</v>
      </c>
      <c r="AB254" s="72">
        <v>0</v>
      </c>
      <c r="AC254" s="72">
        <v>0</v>
      </c>
      <c r="AD254" s="72">
        <v>30.5</v>
      </c>
      <c r="AE254" s="72">
        <v>0</v>
      </c>
      <c r="AF254" s="72">
        <v>0</v>
      </c>
      <c r="AG254" s="72">
        <v>0</v>
      </c>
      <c r="AH254" s="72">
        <v>213.8455846641296</v>
      </c>
      <c r="AI254" s="72">
        <v>222.95</v>
      </c>
      <c r="AJ254" s="74"/>
      <c r="AK254" s="60">
        <v>0</v>
      </c>
      <c r="AL254" s="73">
        <v>3.3442499999999997</v>
      </c>
      <c r="AM254" s="59"/>
      <c r="AN254" s="59"/>
      <c r="AO254" s="60">
        <v>3.3442499999999997</v>
      </c>
      <c r="AP254" s="59"/>
      <c r="AQ254" s="60">
        <v>16.777581520726724</v>
      </c>
      <c r="AR254" s="60">
        <v>37.31103217171281</v>
      </c>
      <c r="AS254" s="60">
        <v>0</v>
      </c>
      <c r="AT254" s="60">
        <v>0</v>
      </c>
      <c r="AU254" s="62"/>
      <c r="AV254" s="62"/>
      <c r="AW254" s="62"/>
      <c r="AX254" s="62"/>
      <c r="AY254" s="62"/>
      <c r="AZ254" s="62"/>
      <c r="BA254" s="62"/>
      <c r="BB254" s="62"/>
      <c r="BC254" s="62"/>
      <c r="BD254" s="62"/>
      <c r="BE254" s="62"/>
      <c r="BF254" s="62"/>
      <c r="BG254" s="62"/>
      <c r="BH254" s="62"/>
      <c r="BI254" s="62"/>
      <c r="BJ254" s="62"/>
      <c r="BK254" s="62"/>
      <c r="BL254" s="62"/>
      <c r="BM254" s="62"/>
      <c r="BN254" s="37"/>
    </row>
    <row r="255" spans="1:66" ht="15" x14ac:dyDescent="0.25">
      <c r="A255" s="71" t="s">
        <v>60</v>
      </c>
      <c r="B255" s="71" t="s">
        <v>389</v>
      </c>
      <c r="C255" s="72">
        <v>0</v>
      </c>
      <c r="D255" s="72">
        <v>1.02</v>
      </c>
      <c r="E255" s="72">
        <v>0</v>
      </c>
      <c r="F255" s="72">
        <v>10.06</v>
      </c>
      <c r="G255" s="72">
        <v>0</v>
      </c>
      <c r="H255" s="72">
        <v>0</v>
      </c>
      <c r="I255" s="72">
        <v>0</v>
      </c>
      <c r="J255" s="72">
        <v>0</v>
      </c>
      <c r="K255" s="72">
        <v>0</v>
      </c>
      <c r="L255" s="72">
        <v>0</v>
      </c>
      <c r="M255" s="72">
        <v>0</v>
      </c>
      <c r="N255" s="72">
        <v>0</v>
      </c>
      <c r="O255" s="72">
        <v>0</v>
      </c>
      <c r="P255" s="72">
        <v>0</v>
      </c>
      <c r="Q255" s="72">
        <v>0</v>
      </c>
      <c r="R255" s="72">
        <v>0</v>
      </c>
      <c r="S255" s="72">
        <v>0</v>
      </c>
      <c r="T255" s="72">
        <v>0</v>
      </c>
      <c r="U255" s="72">
        <v>0</v>
      </c>
      <c r="V255" s="72">
        <v>0</v>
      </c>
      <c r="W255" s="72">
        <v>0</v>
      </c>
      <c r="X255" s="72">
        <v>0</v>
      </c>
      <c r="Y255" s="72">
        <v>135.67011503716088</v>
      </c>
      <c r="Z255" s="72">
        <v>0</v>
      </c>
      <c r="AA255" s="72">
        <v>0</v>
      </c>
      <c r="AB255" s="72">
        <v>0</v>
      </c>
      <c r="AC255" s="72">
        <v>0</v>
      </c>
      <c r="AD255" s="72">
        <v>0</v>
      </c>
      <c r="AE255" s="72">
        <v>0</v>
      </c>
      <c r="AF255" s="72">
        <v>0</v>
      </c>
      <c r="AG255" s="72">
        <v>6.54</v>
      </c>
      <c r="AH255" s="72">
        <v>153.29011503716089</v>
      </c>
      <c r="AI255" s="72">
        <v>156.32499999999999</v>
      </c>
      <c r="AJ255" s="74"/>
      <c r="AK255" s="60">
        <v>6.54</v>
      </c>
      <c r="AL255" s="73">
        <v>6.54</v>
      </c>
      <c r="AM255" s="59"/>
      <c r="AN255" s="59"/>
      <c r="AO255" s="60">
        <v>6.54</v>
      </c>
      <c r="AP255" s="59"/>
      <c r="AQ255" s="60">
        <v>10.06</v>
      </c>
      <c r="AR255" s="60">
        <v>135.67011503716088</v>
      </c>
      <c r="AS255" s="60">
        <v>0</v>
      </c>
      <c r="AT255" s="60">
        <v>0</v>
      </c>
      <c r="AU255" s="62"/>
      <c r="AV255" s="62"/>
      <c r="AW255" s="62"/>
      <c r="AX255" s="62"/>
      <c r="AY255" s="62"/>
      <c r="AZ255" s="62"/>
      <c r="BA255" s="62"/>
      <c r="BB255" s="62"/>
      <c r="BC255" s="62"/>
      <c r="BD255" s="62"/>
      <c r="BE255" s="62"/>
      <c r="BF255" s="62"/>
      <c r="BG255" s="62"/>
      <c r="BH255" s="62"/>
      <c r="BI255" s="62"/>
      <c r="BJ255" s="62"/>
      <c r="BK255" s="62"/>
      <c r="BL255" s="62"/>
      <c r="BM255" s="62"/>
      <c r="BN255" s="37"/>
    </row>
    <row r="256" spans="1:66" ht="15" x14ac:dyDescent="0.25">
      <c r="A256" s="71" t="s">
        <v>771</v>
      </c>
      <c r="B256" s="71" t="s">
        <v>390</v>
      </c>
      <c r="C256" s="72">
        <v>0</v>
      </c>
      <c r="D256" s="72">
        <v>0.39800000000000002</v>
      </c>
      <c r="E256" s="72">
        <v>0</v>
      </c>
      <c r="F256" s="72">
        <v>0</v>
      </c>
      <c r="G256" s="72">
        <v>0</v>
      </c>
      <c r="H256" s="72">
        <v>0</v>
      </c>
      <c r="I256" s="72">
        <v>0</v>
      </c>
      <c r="J256" s="72">
        <v>0</v>
      </c>
      <c r="K256" s="72">
        <v>0</v>
      </c>
      <c r="L256" s="72">
        <v>0</v>
      </c>
      <c r="M256" s="72">
        <v>0</v>
      </c>
      <c r="N256" s="72">
        <v>0</v>
      </c>
      <c r="O256" s="72">
        <v>0</v>
      </c>
      <c r="P256" s="72">
        <v>0</v>
      </c>
      <c r="Q256" s="72">
        <v>0</v>
      </c>
      <c r="R256" s="72">
        <v>0</v>
      </c>
      <c r="S256" s="72">
        <v>0</v>
      </c>
      <c r="T256" s="72">
        <v>0</v>
      </c>
      <c r="U256" s="72">
        <v>2.165</v>
      </c>
      <c r="V256" s="72">
        <v>0</v>
      </c>
      <c r="W256" s="72">
        <v>0</v>
      </c>
      <c r="X256" s="72">
        <v>0</v>
      </c>
      <c r="Y256" s="72">
        <v>0</v>
      </c>
      <c r="Z256" s="72">
        <v>0</v>
      </c>
      <c r="AA256" s="72">
        <v>0</v>
      </c>
      <c r="AB256" s="72">
        <v>0</v>
      </c>
      <c r="AC256" s="72">
        <v>0</v>
      </c>
      <c r="AD256" s="72">
        <v>0</v>
      </c>
      <c r="AE256" s="72">
        <v>0</v>
      </c>
      <c r="AF256" s="72">
        <v>0</v>
      </c>
      <c r="AG256" s="72">
        <v>0</v>
      </c>
      <c r="AH256" s="72">
        <v>2.5946777500000002</v>
      </c>
      <c r="AI256" s="72">
        <v>2.1118499999999996</v>
      </c>
      <c r="AJ256" s="74"/>
      <c r="AK256" s="60">
        <v>0</v>
      </c>
      <c r="AL256" s="73">
        <v>3.1677749999999991E-2</v>
      </c>
      <c r="AM256" s="59"/>
      <c r="AN256" s="59"/>
      <c r="AO256" s="60">
        <v>3.1677749999999991E-2</v>
      </c>
      <c r="AP256" s="59"/>
      <c r="AQ256" s="60">
        <v>0</v>
      </c>
      <c r="AR256" s="60">
        <v>0</v>
      </c>
      <c r="AS256" s="60">
        <v>2.165</v>
      </c>
      <c r="AT256" s="60">
        <v>0</v>
      </c>
      <c r="AU256" s="62"/>
      <c r="AV256" s="62"/>
      <c r="AW256" s="62"/>
      <c r="AX256" s="62"/>
      <c r="AY256" s="62"/>
      <c r="AZ256" s="62"/>
      <c r="BA256" s="62"/>
      <c r="BB256" s="62"/>
      <c r="BC256" s="62"/>
      <c r="BD256" s="62"/>
      <c r="BE256" s="62"/>
      <c r="BF256" s="62"/>
      <c r="BG256" s="62"/>
      <c r="BH256" s="62"/>
      <c r="BI256" s="62"/>
      <c r="BJ256" s="62"/>
      <c r="BK256" s="62"/>
      <c r="BL256" s="62"/>
      <c r="BM256" s="62"/>
      <c r="BN256" s="37"/>
    </row>
    <row r="257" spans="1:66" ht="15" x14ac:dyDescent="0.25">
      <c r="A257" s="71" t="s">
        <v>92</v>
      </c>
      <c r="B257" s="71" t="s">
        <v>391</v>
      </c>
      <c r="C257" s="72">
        <v>0</v>
      </c>
      <c r="D257" s="72">
        <v>0.2</v>
      </c>
      <c r="E257" s="72">
        <v>0</v>
      </c>
      <c r="F257" s="72">
        <v>0</v>
      </c>
      <c r="G257" s="72">
        <v>0</v>
      </c>
      <c r="H257" s="72">
        <v>0</v>
      </c>
      <c r="I257" s="72">
        <v>0</v>
      </c>
      <c r="J257" s="72">
        <v>0</v>
      </c>
      <c r="K257" s="72">
        <v>0</v>
      </c>
      <c r="L257" s="72">
        <v>0</v>
      </c>
      <c r="M257" s="72">
        <v>0</v>
      </c>
      <c r="N257" s="72">
        <v>0</v>
      </c>
      <c r="O257" s="72">
        <v>0</v>
      </c>
      <c r="P257" s="72">
        <v>0</v>
      </c>
      <c r="Q257" s="72">
        <v>0</v>
      </c>
      <c r="R257" s="72">
        <v>0</v>
      </c>
      <c r="S257" s="72">
        <v>0</v>
      </c>
      <c r="T257" s="72">
        <v>0</v>
      </c>
      <c r="U257" s="72">
        <v>0</v>
      </c>
      <c r="V257" s="72">
        <v>1.9</v>
      </c>
      <c r="W257" s="72">
        <v>0</v>
      </c>
      <c r="X257" s="72">
        <v>0</v>
      </c>
      <c r="Y257" s="72">
        <v>0</v>
      </c>
      <c r="Z257" s="72">
        <v>0</v>
      </c>
      <c r="AA257" s="72">
        <v>0</v>
      </c>
      <c r="AB257" s="72">
        <v>0</v>
      </c>
      <c r="AC257" s="72">
        <v>0</v>
      </c>
      <c r="AD257" s="72">
        <v>0</v>
      </c>
      <c r="AE257" s="72">
        <v>0</v>
      </c>
      <c r="AF257" s="72">
        <v>0</v>
      </c>
      <c r="AG257" s="72">
        <v>0.04</v>
      </c>
      <c r="AH257" s="72">
        <v>2.14</v>
      </c>
      <c r="AI257" s="72">
        <v>2</v>
      </c>
      <c r="AJ257" s="74"/>
      <c r="AK257" s="60">
        <v>0.04</v>
      </c>
      <c r="AL257" s="73">
        <v>0.04</v>
      </c>
      <c r="AM257" s="59"/>
      <c r="AN257" s="59"/>
      <c r="AO257" s="60">
        <v>0.04</v>
      </c>
      <c r="AP257" s="59"/>
      <c r="AQ257" s="60">
        <v>0</v>
      </c>
      <c r="AR257" s="60">
        <v>0</v>
      </c>
      <c r="AS257" s="60">
        <v>1.9</v>
      </c>
      <c r="AT257" s="60">
        <v>0</v>
      </c>
      <c r="AU257" s="62"/>
      <c r="AV257" s="62"/>
      <c r="AW257" s="62"/>
      <c r="AX257" s="62"/>
      <c r="AY257" s="62"/>
      <c r="AZ257" s="62"/>
      <c r="BA257" s="62"/>
      <c r="BB257" s="62"/>
      <c r="BC257" s="62"/>
      <c r="BD257" s="62"/>
      <c r="BE257" s="62"/>
      <c r="BF257" s="62"/>
      <c r="BG257" s="62"/>
      <c r="BH257" s="62"/>
      <c r="BI257" s="62"/>
      <c r="BJ257" s="62"/>
      <c r="BK257" s="62"/>
      <c r="BL257" s="62"/>
      <c r="BM257" s="62"/>
      <c r="BN257" s="37"/>
    </row>
    <row r="258" spans="1:66" ht="15" x14ac:dyDescent="0.25">
      <c r="A258" s="71" t="s">
        <v>76</v>
      </c>
      <c r="B258" s="71" t="s">
        <v>392</v>
      </c>
      <c r="C258" s="72">
        <v>0</v>
      </c>
      <c r="D258" s="72">
        <v>0.77600000000000002</v>
      </c>
      <c r="E258" s="72">
        <v>0</v>
      </c>
      <c r="F258" s="72">
        <v>0</v>
      </c>
      <c r="G258" s="72">
        <v>0</v>
      </c>
      <c r="H258" s="72">
        <v>0</v>
      </c>
      <c r="I258" s="72">
        <v>0</v>
      </c>
      <c r="J258" s="72">
        <v>0</v>
      </c>
      <c r="K258" s="72">
        <v>0</v>
      </c>
      <c r="L258" s="72">
        <v>0</v>
      </c>
      <c r="M258" s="72">
        <v>0</v>
      </c>
      <c r="N258" s="72">
        <v>0</v>
      </c>
      <c r="O258" s="72">
        <v>0</v>
      </c>
      <c r="P258" s="72">
        <v>28.600999999999999</v>
      </c>
      <c r="Q258" s="72">
        <v>0</v>
      </c>
      <c r="R258" s="72">
        <v>0</v>
      </c>
      <c r="S258" s="72">
        <v>0</v>
      </c>
      <c r="T258" s="72">
        <v>0</v>
      </c>
      <c r="U258" s="72">
        <v>0</v>
      </c>
      <c r="V258" s="72">
        <v>1.3149999999999999</v>
      </c>
      <c r="W258" s="72">
        <v>0</v>
      </c>
      <c r="X258" s="72">
        <v>0</v>
      </c>
      <c r="Y258" s="72">
        <v>0</v>
      </c>
      <c r="Z258" s="72">
        <v>0</v>
      </c>
      <c r="AA258" s="72">
        <v>0</v>
      </c>
      <c r="AB258" s="72">
        <v>0</v>
      </c>
      <c r="AC258" s="72">
        <v>0.13300000000000001</v>
      </c>
      <c r="AD258" s="72">
        <v>0</v>
      </c>
      <c r="AE258" s="72">
        <v>0</v>
      </c>
      <c r="AF258" s="72">
        <v>0</v>
      </c>
      <c r="AG258" s="72" t="s">
        <v>633</v>
      </c>
      <c r="AH258" s="72">
        <v>31.2</v>
      </c>
      <c r="AI258" s="72">
        <v>25</v>
      </c>
      <c r="AJ258" s="74"/>
      <c r="AK258" s="60">
        <v>0</v>
      </c>
      <c r="AL258" s="73">
        <v>0.375</v>
      </c>
      <c r="AM258" s="59"/>
      <c r="AN258" s="59"/>
      <c r="AO258" s="60">
        <v>0.50800000000000001</v>
      </c>
      <c r="AP258" s="59"/>
      <c r="AQ258" s="60">
        <v>0</v>
      </c>
      <c r="AR258" s="60">
        <v>28.600999999999999</v>
      </c>
      <c r="AS258" s="60">
        <v>1.3149999999999999</v>
      </c>
      <c r="AT258" s="60">
        <v>0</v>
      </c>
      <c r="AU258" s="62"/>
      <c r="AV258" s="62"/>
      <c r="AW258" s="62"/>
      <c r="AX258" s="62"/>
      <c r="AY258" s="62"/>
      <c r="AZ258" s="62"/>
      <c r="BA258" s="62"/>
      <c r="BB258" s="62"/>
      <c r="BC258" s="62"/>
      <c r="BD258" s="62"/>
      <c r="BE258" s="62"/>
      <c r="BF258" s="62"/>
      <c r="BG258" s="62"/>
      <c r="BH258" s="62"/>
      <c r="BI258" s="62"/>
      <c r="BJ258" s="62"/>
      <c r="BK258" s="62"/>
      <c r="BL258" s="62"/>
      <c r="BM258" s="62"/>
      <c r="BN258" s="37"/>
    </row>
    <row r="259" spans="1:66" ht="15" x14ac:dyDescent="0.25">
      <c r="A259" s="71" t="s">
        <v>92</v>
      </c>
      <c r="B259" s="71" t="s">
        <v>393</v>
      </c>
      <c r="C259" s="72">
        <v>0</v>
      </c>
      <c r="D259" s="72">
        <v>0.1</v>
      </c>
      <c r="E259" s="72">
        <v>0</v>
      </c>
      <c r="F259" s="72">
        <v>0</v>
      </c>
      <c r="G259" s="72">
        <v>0</v>
      </c>
      <c r="H259" s="72">
        <v>0</v>
      </c>
      <c r="I259" s="72">
        <v>0</v>
      </c>
      <c r="J259" s="72">
        <v>0</v>
      </c>
      <c r="K259" s="72">
        <v>0</v>
      </c>
      <c r="L259" s="72">
        <v>0</v>
      </c>
      <c r="M259" s="72">
        <v>0</v>
      </c>
      <c r="N259" s="72">
        <v>0</v>
      </c>
      <c r="O259" s="72">
        <v>0.2</v>
      </c>
      <c r="P259" s="72">
        <v>7.7</v>
      </c>
      <c r="Q259" s="72">
        <v>0</v>
      </c>
      <c r="R259" s="72">
        <v>0</v>
      </c>
      <c r="S259" s="72">
        <v>0</v>
      </c>
      <c r="T259" s="72">
        <v>0</v>
      </c>
      <c r="U259" s="72">
        <v>0</v>
      </c>
      <c r="V259" s="72">
        <v>0.8</v>
      </c>
      <c r="W259" s="72">
        <v>0</v>
      </c>
      <c r="X259" s="72">
        <v>0</v>
      </c>
      <c r="Y259" s="72">
        <v>0</v>
      </c>
      <c r="Z259" s="72">
        <v>0</v>
      </c>
      <c r="AA259" s="72">
        <v>0</v>
      </c>
      <c r="AB259" s="72">
        <v>0</v>
      </c>
      <c r="AC259" s="72">
        <v>0</v>
      </c>
      <c r="AD259" s="72">
        <v>0</v>
      </c>
      <c r="AE259" s="72">
        <v>0</v>
      </c>
      <c r="AF259" s="72">
        <v>0</v>
      </c>
      <c r="AG259" s="72">
        <v>0.15</v>
      </c>
      <c r="AH259" s="72">
        <v>8.9499999999999993</v>
      </c>
      <c r="AI259" s="72">
        <v>6</v>
      </c>
      <c r="AJ259" s="74"/>
      <c r="AK259" s="60">
        <v>0.15</v>
      </c>
      <c r="AL259" s="73">
        <v>0.15</v>
      </c>
      <c r="AM259" s="59"/>
      <c r="AN259" s="59"/>
      <c r="AO259" s="60">
        <v>0.15</v>
      </c>
      <c r="AP259" s="59"/>
      <c r="AQ259" s="60">
        <v>0</v>
      </c>
      <c r="AR259" s="60">
        <v>7.9</v>
      </c>
      <c r="AS259" s="60">
        <v>0.8</v>
      </c>
      <c r="AT259" s="60">
        <v>0</v>
      </c>
      <c r="AU259" s="62"/>
      <c r="AV259" s="62"/>
      <c r="AW259" s="62"/>
      <c r="AX259" s="62"/>
      <c r="AY259" s="62"/>
      <c r="AZ259" s="62"/>
      <c r="BA259" s="62"/>
      <c r="BB259" s="62"/>
      <c r="BC259" s="62"/>
      <c r="BD259" s="62"/>
      <c r="BE259" s="62"/>
      <c r="BF259" s="62"/>
      <c r="BG259" s="62"/>
      <c r="BH259" s="62"/>
      <c r="BI259" s="62"/>
      <c r="BJ259" s="62"/>
      <c r="BK259" s="62"/>
      <c r="BL259" s="62"/>
      <c r="BM259" s="62"/>
      <c r="BN259" s="37"/>
    </row>
    <row r="260" spans="1:66" ht="15" x14ac:dyDescent="0.25">
      <c r="A260" s="71" t="s">
        <v>394</v>
      </c>
      <c r="B260" s="71" t="s">
        <v>395</v>
      </c>
      <c r="C260" s="72">
        <v>0</v>
      </c>
      <c r="D260" s="72">
        <v>0</v>
      </c>
      <c r="E260" s="72">
        <v>0</v>
      </c>
      <c r="F260" s="72">
        <v>0</v>
      </c>
      <c r="G260" s="72">
        <v>0</v>
      </c>
      <c r="H260" s="72">
        <v>0</v>
      </c>
      <c r="I260" s="72">
        <v>2.0299999999999998</v>
      </c>
      <c r="J260" s="72">
        <v>0</v>
      </c>
      <c r="K260" s="72">
        <v>0</v>
      </c>
      <c r="L260" s="72">
        <v>0</v>
      </c>
      <c r="M260" s="72">
        <v>0</v>
      </c>
      <c r="N260" s="72">
        <v>42</v>
      </c>
      <c r="O260" s="72">
        <v>0</v>
      </c>
      <c r="P260" s="72">
        <v>8</v>
      </c>
      <c r="Q260" s="72">
        <v>0</v>
      </c>
      <c r="R260" s="72">
        <v>0</v>
      </c>
      <c r="S260" s="72">
        <v>0</v>
      </c>
      <c r="T260" s="72">
        <v>0</v>
      </c>
      <c r="U260" s="72">
        <v>0</v>
      </c>
      <c r="V260" s="72">
        <v>0</v>
      </c>
      <c r="W260" s="72">
        <v>0</v>
      </c>
      <c r="X260" s="72">
        <v>0</v>
      </c>
      <c r="Y260" s="72">
        <v>0</v>
      </c>
      <c r="Z260" s="72">
        <v>0</v>
      </c>
      <c r="AA260" s="72">
        <v>0</v>
      </c>
      <c r="AB260" s="72">
        <v>0</v>
      </c>
      <c r="AC260" s="72">
        <v>0.6</v>
      </c>
      <c r="AD260" s="72">
        <v>0</v>
      </c>
      <c r="AE260" s="72">
        <v>0</v>
      </c>
      <c r="AF260" s="72">
        <v>0</v>
      </c>
      <c r="AG260" s="72">
        <v>0.95699999999999996</v>
      </c>
      <c r="AH260" s="72">
        <v>53.587000000000003</v>
      </c>
      <c r="AI260" s="72">
        <v>41.7</v>
      </c>
      <c r="AJ260" s="74"/>
      <c r="AK260" s="60">
        <v>0.95699999999999996</v>
      </c>
      <c r="AL260" s="73">
        <v>0.95699999999999996</v>
      </c>
      <c r="AM260" s="59"/>
      <c r="AN260" s="59"/>
      <c r="AO260" s="60">
        <v>1.5569999999999999</v>
      </c>
      <c r="AP260" s="59"/>
      <c r="AQ260" s="60">
        <v>2.0299999999999998</v>
      </c>
      <c r="AR260" s="60">
        <v>50</v>
      </c>
      <c r="AS260" s="60">
        <v>0</v>
      </c>
      <c r="AT260" s="60">
        <v>0</v>
      </c>
      <c r="AU260" s="62"/>
      <c r="AV260" s="62"/>
      <c r="AW260" s="62"/>
      <c r="AX260" s="62"/>
      <c r="AY260" s="62"/>
      <c r="AZ260" s="62"/>
      <c r="BA260" s="62"/>
      <c r="BB260" s="62"/>
      <c r="BC260" s="62"/>
      <c r="BD260" s="62"/>
      <c r="BE260" s="62"/>
      <c r="BF260" s="62"/>
      <c r="BG260" s="62"/>
      <c r="BH260" s="62"/>
      <c r="BI260" s="62"/>
      <c r="BJ260" s="62"/>
      <c r="BK260" s="62"/>
      <c r="BL260" s="62"/>
      <c r="BM260" s="62"/>
      <c r="BN260" s="37"/>
    </row>
    <row r="261" spans="1:66" ht="15" x14ac:dyDescent="0.25">
      <c r="A261" s="71" t="s">
        <v>98</v>
      </c>
      <c r="B261" s="71" t="s">
        <v>396</v>
      </c>
      <c r="C261" s="72">
        <v>0</v>
      </c>
      <c r="D261" s="72">
        <v>5.8000000000000003E-2</v>
      </c>
      <c r="E261" s="72">
        <v>0</v>
      </c>
      <c r="F261" s="72">
        <v>0</v>
      </c>
      <c r="G261" s="72">
        <v>0</v>
      </c>
      <c r="H261" s="72">
        <v>0</v>
      </c>
      <c r="I261" s="72">
        <v>0</v>
      </c>
      <c r="J261" s="72">
        <v>0</v>
      </c>
      <c r="K261" s="72">
        <v>0</v>
      </c>
      <c r="L261" s="72">
        <v>0</v>
      </c>
      <c r="M261" s="72">
        <v>0</v>
      </c>
      <c r="N261" s="72">
        <v>0</v>
      </c>
      <c r="O261" s="72">
        <v>0</v>
      </c>
      <c r="P261" s="72">
        <v>0</v>
      </c>
      <c r="Q261" s="72">
        <v>0</v>
      </c>
      <c r="R261" s="72">
        <v>0</v>
      </c>
      <c r="S261" s="72">
        <v>0</v>
      </c>
      <c r="T261" s="72">
        <v>0</v>
      </c>
      <c r="U261" s="72">
        <v>2.6640000000000001</v>
      </c>
      <c r="V261" s="72">
        <v>0</v>
      </c>
      <c r="W261" s="72">
        <v>0</v>
      </c>
      <c r="X261" s="72">
        <v>0</v>
      </c>
      <c r="Y261" s="72">
        <v>0</v>
      </c>
      <c r="Z261" s="72">
        <v>0</v>
      </c>
      <c r="AA261" s="72">
        <v>0</v>
      </c>
      <c r="AB261" s="72">
        <v>0</v>
      </c>
      <c r="AC261" s="72">
        <v>0</v>
      </c>
      <c r="AD261" s="72">
        <v>0</v>
      </c>
      <c r="AE261" s="72">
        <v>0</v>
      </c>
      <c r="AF261" s="72">
        <v>0</v>
      </c>
      <c r="AG261" s="72">
        <v>9.9000000000000005E-2</v>
      </c>
      <c r="AH261" s="72">
        <v>2.8210000000000002</v>
      </c>
      <c r="AI261" s="72">
        <v>2.085</v>
      </c>
      <c r="AJ261" s="74"/>
      <c r="AK261" s="60">
        <v>9.9000000000000005E-2</v>
      </c>
      <c r="AL261" s="73">
        <v>9.9000000000000005E-2</v>
      </c>
      <c r="AM261" s="59"/>
      <c r="AN261" s="59"/>
      <c r="AO261" s="60">
        <v>9.9000000000000005E-2</v>
      </c>
      <c r="AP261" s="59"/>
      <c r="AQ261" s="60">
        <v>0</v>
      </c>
      <c r="AR261" s="60">
        <v>0</v>
      </c>
      <c r="AS261" s="60">
        <v>2.6640000000000001</v>
      </c>
      <c r="AT261" s="60">
        <v>0</v>
      </c>
      <c r="AU261" s="62"/>
      <c r="AV261" s="62"/>
      <c r="AW261" s="62"/>
      <c r="AX261" s="62"/>
      <c r="AY261" s="62"/>
      <c r="AZ261" s="62"/>
      <c r="BA261" s="62"/>
      <c r="BB261" s="62"/>
      <c r="BC261" s="62"/>
      <c r="BD261" s="62"/>
      <c r="BE261" s="62"/>
      <c r="BF261" s="62"/>
      <c r="BG261" s="62"/>
      <c r="BH261" s="62"/>
      <c r="BI261" s="62"/>
      <c r="BJ261" s="62"/>
      <c r="BK261" s="62"/>
      <c r="BL261" s="62"/>
      <c r="BM261" s="62"/>
      <c r="BN261" s="37"/>
    </row>
    <row r="262" spans="1:66" ht="15" x14ac:dyDescent="0.25">
      <c r="A262" s="71" t="s">
        <v>92</v>
      </c>
      <c r="B262" s="71" t="s">
        <v>397</v>
      </c>
      <c r="C262" s="72">
        <v>0</v>
      </c>
      <c r="D262" s="72">
        <v>1.5</v>
      </c>
      <c r="E262" s="72">
        <v>0</v>
      </c>
      <c r="F262" s="72">
        <v>0</v>
      </c>
      <c r="G262" s="72">
        <v>0</v>
      </c>
      <c r="H262" s="72">
        <v>0</v>
      </c>
      <c r="I262" s="72">
        <v>0</v>
      </c>
      <c r="J262" s="72">
        <v>0</v>
      </c>
      <c r="K262" s="72">
        <v>0</v>
      </c>
      <c r="L262" s="72">
        <v>0</v>
      </c>
      <c r="M262" s="72">
        <v>7.4</v>
      </c>
      <c r="N262" s="72">
        <v>0</v>
      </c>
      <c r="O262" s="72">
        <v>0</v>
      </c>
      <c r="P262" s="72">
        <v>17</v>
      </c>
      <c r="Q262" s="72">
        <v>0</v>
      </c>
      <c r="R262" s="72">
        <v>0</v>
      </c>
      <c r="S262" s="72">
        <v>0</v>
      </c>
      <c r="T262" s="72">
        <v>0</v>
      </c>
      <c r="U262" s="72">
        <v>0</v>
      </c>
      <c r="V262" s="72">
        <v>0</v>
      </c>
      <c r="W262" s="72">
        <v>0</v>
      </c>
      <c r="X262" s="72">
        <v>0</v>
      </c>
      <c r="Y262" s="72">
        <v>0</v>
      </c>
      <c r="Z262" s="72">
        <v>0</v>
      </c>
      <c r="AA262" s="72">
        <v>0</v>
      </c>
      <c r="AB262" s="72">
        <v>0</v>
      </c>
      <c r="AC262" s="72">
        <v>0</v>
      </c>
      <c r="AD262" s="72">
        <v>0</v>
      </c>
      <c r="AE262" s="72">
        <v>0</v>
      </c>
      <c r="AF262" s="72">
        <v>0</v>
      </c>
      <c r="AG262" s="72">
        <v>0.5</v>
      </c>
      <c r="AH262" s="72">
        <v>26.4</v>
      </c>
      <c r="AI262" s="72">
        <v>24</v>
      </c>
      <c r="AJ262" s="74"/>
      <c r="AK262" s="60">
        <v>0.5</v>
      </c>
      <c r="AL262" s="73">
        <v>0.5</v>
      </c>
      <c r="AM262" s="59"/>
      <c r="AN262" s="59"/>
      <c r="AO262" s="60">
        <v>0.5</v>
      </c>
      <c r="AP262" s="59"/>
      <c r="AQ262" s="60">
        <v>0</v>
      </c>
      <c r="AR262" s="60">
        <v>24.4</v>
      </c>
      <c r="AS262" s="60">
        <v>0</v>
      </c>
      <c r="AT262" s="60">
        <v>0</v>
      </c>
      <c r="AU262" s="62"/>
      <c r="AV262" s="62"/>
      <c r="AW262" s="62"/>
      <c r="AX262" s="62"/>
      <c r="AY262" s="62"/>
      <c r="AZ262" s="62"/>
      <c r="BA262" s="62"/>
      <c r="BB262" s="62"/>
      <c r="BC262" s="62"/>
      <c r="BD262" s="62"/>
      <c r="BE262" s="62"/>
      <c r="BF262" s="62"/>
      <c r="BG262" s="62"/>
      <c r="BH262" s="62"/>
      <c r="BI262" s="62"/>
      <c r="BJ262" s="62"/>
      <c r="BK262" s="62"/>
      <c r="BL262" s="62"/>
      <c r="BM262" s="62"/>
      <c r="BN262" s="37"/>
    </row>
    <row r="263" spans="1:66" ht="15" x14ac:dyDescent="0.25">
      <c r="A263" s="71" t="s">
        <v>398</v>
      </c>
      <c r="B263" s="71" t="s">
        <v>399</v>
      </c>
      <c r="C263" s="72">
        <v>0</v>
      </c>
      <c r="D263" s="72">
        <v>0.15</v>
      </c>
      <c r="E263" s="72">
        <v>0</v>
      </c>
      <c r="F263" s="72">
        <v>0</v>
      </c>
      <c r="G263" s="72">
        <v>0</v>
      </c>
      <c r="H263" s="72">
        <v>0</v>
      </c>
      <c r="I263" s="72">
        <v>0</v>
      </c>
      <c r="J263" s="72">
        <v>0</v>
      </c>
      <c r="K263" s="72">
        <v>0</v>
      </c>
      <c r="L263" s="72">
        <v>0</v>
      </c>
      <c r="M263" s="72">
        <v>0</v>
      </c>
      <c r="N263" s="72">
        <v>44.917999999999999</v>
      </c>
      <c r="O263" s="72">
        <v>0</v>
      </c>
      <c r="P263" s="72">
        <v>0</v>
      </c>
      <c r="Q263" s="72">
        <v>0</v>
      </c>
      <c r="R263" s="72">
        <v>0</v>
      </c>
      <c r="S263" s="72">
        <v>0</v>
      </c>
      <c r="T263" s="72">
        <v>0</v>
      </c>
      <c r="U263" s="72">
        <v>0</v>
      </c>
      <c r="V263" s="72">
        <v>0</v>
      </c>
      <c r="W263" s="72">
        <v>0</v>
      </c>
      <c r="X263" s="72">
        <v>0</v>
      </c>
      <c r="Y263" s="72">
        <v>0</v>
      </c>
      <c r="Z263" s="72">
        <v>0</v>
      </c>
      <c r="AA263" s="72">
        <v>0</v>
      </c>
      <c r="AB263" s="72">
        <v>0</v>
      </c>
      <c r="AC263" s="72">
        <v>0</v>
      </c>
      <c r="AD263" s="72">
        <v>0</v>
      </c>
      <c r="AE263" s="72">
        <v>0</v>
      </c>
      <c r="AF263" s="72">
        <v>0</v>
      </c>
      <c r="AG263" s="72" t="s">
        <v>633</v>
      </c>
      <c r="AH263" s="72">
        <v>45.742999999999995</v>
      </c>
      <c r="AI263" s="72">
        <v>45</v>
      </c>
      <c r="AJ263" s="74"/>
      <c r="AK263" s="60">
        <v>0</v>
      </c>
      <c r="AL263" s="73">
        <v>0.67500000000000004</v>
      </c>
      <c r="AM263" s="59"/>
      <c r="AN263" s="59"/>
      <c r="AO263" s="60">
        <v>0.67500000000000004</v>
      </c>
      <c r="AP263" s="59"/>
      <c r="AQ263" s="60">
        <v>0</v>
      </c>
      <c r="AR263" s="60">
        <v>44.917999999999999</v>
      </c>
      <c r="AS263" s="60">
        <v>0</v>
      </c>
      <c r="AT263" s="60">
        <v>0</v>
      </c>
      <c r="AU263" s="62"/>
      <c r="AV263" s="62"/>
      <c r="AW263" s="62"/>
      <c r="AX263" s="62"/>
      <c r="AY263" s="62"/>
      <c r="AZ263" s="62"/>
      <c r="BA263" s="62"/>
      <c r="BB263" s="62"/>
      <c r="BC263" s="62"/>
      <c r="BD263" s="62"/>
      <c r="BE263" s="62"/>
      <c r="BF263" s="62"/>
      <c r="BG263" s="62"/>
      <c r="BH263" s="62"/>
      <c r="BI263" s="62"/>
      <c r="BJ263" s="62"/>
      <c r="BK263" s="62"/>
      <c r="BL263" s="62"/>
      <c r="BM263" s="62"/>
      <c r="BN263" s="37"/>
    </row>
    <row r="264" spans="1:66" ht="15" x14ac:dyDescent="0.25">
      <c r="A264" s="71" t="s">
        <v>400</v>
      </c>
      <c r="B264" s="71" t="s">
        <v>401</v>
      </c>
      <c r="C264" s="72">
        <v>0</v>
      </c>
      <c r="D264" s="72">
        <v>22.320854922279793</v>
      </c>
      <c r="E264" s="72">
        <v>1.6</v>
      </c>
      <c r="F264" s="72">
        <v>0</v>
      </c>
      <c r="G264" s="72">
        <v>0</v>
      </c>
      <c r="H264" s="72">
        <v>0</v>
      </c>
      <c r="I264" s="72">
        <v>16.8</v>
      </c>
      <c r="J264" s="72">
        <v>0</v>
      </c>
      <c r="K264" s="72">
        <v>0</v>
      </c>
      <c r="L264" s="72">
        <v>0</v>
      </c>
      <c r="M264" s="72">
        <v>32</v>
      </c>
      <c r="N264" s="72">
        <v>0</v>
      </c>
      <c r="O264" s="72">
        <v>0</v>
      </c>
      <c r="P264" s="72">
        <v>32</v>
      </c>
      <c r="Q264" s="72">
        <v>0</v>
      </c>
      <c r="R264" s="72">
        <v>0</v>
      </c>
      <c r="S264" s="72">
        <v>0</v>
      </c>
      <c r="T264" s="72">
        <v>24</v>
      </c>
      <c r="U264" s="72">
        <v>0</v>
      </c>
      <c r="V264" s="72">
        <v>0</v>
      </c>
      <c r="W264" s="72">
        <v>0</v>
      </c>
      <c r="X264" s="72">
        <v>0</v>
      </c>
      <c r="Y264" s="72">
        <v>0</v>
      </c>
      <c r="Z264" s="72">
        <v>0</v>
      </c>
      <c r="AA264" s="72">
        <v>2.9</v>
      </c>
      <c r="AB264" s="72">
        <v>7.9</v>
      </c>
      <c r="AC264" s="72">
        <v>0</v>
      </c>
      <c r="AD264" s="72">
        <v>0</v>
      </c>
      <c r="AE264" s="72">
        <v>0</v>
      </c>
      <c r="AF264" s="72">
        <v>0</v>
      </c>
      <c r="AG264" s="72">
        <v>2.9</v>
      </c>
      <c r="AH264" s="72">
        <v>139.5208549222798</v>
      </c>
      <c r="AI264" s="72">
        <v>120.2</v>
      </c>
      <c r="AJ264" s="74"/>
      <c r="AK264" s="60">
        <v>2.9</v>
      </c>
      <c r="AL264" s="73">
        <v>2.9</v>
      </c>
      <c r="AM264" s="59"/>
      <c r="AN264" s="59"/>
      <c r="AO264" s="60">
        <v>5.8</v>
      </c>
      <c r="AP264" s="59"/>
      <c r="AQ264" s="60">
        <v>18.399999999999999</v>
      </c>
      <c r="AR264" s="60">
        <v>64</v>
      </c>
      <c r="AS264" s="60">
        <v>0</v>
      </c>
      <c r="AT264" s="60">
        <v>5</v>
      </c>
      <c r="AU264" s="62"/>
      <c r="AV264" s="62"/>
      <c r="AW264" s="62"/>
      <c r="AX264" s="62"/>
      <c r="AY264" s="62"/>
      <c r="AZ264" s="62"/>
      <c r="BA264" s="62"/>
      <c r="BB264" s="62"/>
      <c r="BC264" s="62"/>
      <c r="BD264" s="62"/>
      <c r="BE264" s="62"/>
      <c r="BF264" s="62"/>
      <c r="BG264" s="62"/>
      <c r="BH264" s="62"/>
      <c r="BI264" s="62"/>
      <c r="BJ264" s="62"/>
      <c r="BK264" s="62"/>
      <c r="BL264" s="62"/>
      <c r="BM264" s="62"/>
      <c r="BN264" s="37"/>
    </row>
    <row r="265" spans="1:66" ht="15" x14ac:dyDescent="0.25">
      <c r="A265" s="71" t="s">
        <v>402</v>
      </c>
      <c r="B265" s="71" t="s">
        <v>403</v>
      </c>
      <c r="C265" s="72">
        <v>0</v>
      </c>
      <c r="D265" s="72">
        <v>0.4</v>
      </c>
      <c r="E265" s="72">
        <v>0</v>
      </c>
      <c r="F265" s="72">
        <v>0</v>
      </c>
      <c r="G265" s="72">
        <v>0</v>
      </c>
      <c r="H265" s="72">
        <v>0</v>
      </c>
      <c r="I265" s="72">
        <v>0</v>
      </c>
      <c r="J265" s="72">
        <v>0</v>
      </c>
      <c r="K265" s="72">
        <v>0</v>
      </c>
      <c r="L265" s="72">
        <v>0</v>
      </c>
      <c r="M265" s="72">
        <v>0</v>
      </c>
      <c r="N265" s="72">
        <v>0</v>
      </c>
      <c r="O265" s="72">
        <v>0</v>
      </c>
      <c r="P265" s="72">
        <v>0</v>
      </c>
      <c r="Q265" s="72">
        <v>0</v>
      </c>
      <c r="R265" s="72">
        <v>0</v>
      </c>
      <c r="S265" s="72">
        <v>0</v>
      </c>
      <c r="T265" s="72">
        <v>0</v>
      </c>
      <c r="U265" s="72">
        <v>0</v>
      </c>
      <c r="V265" s="72">
        <v>0</v>
      </c>
      <c r="W265" s="72">
        <v>0</v>
      </c>
      <c r="X265" s="72">
        <v>0</v>
      </c>
      <c r="Y265" s="72">
        <v>0</v>
      </c>
      <c r="Z265" s="72">
        <v>0</v>
      </c>
      <c r="AA265" s="72">
        <v>0</v>
      </c>
      <c r="AB265" s="72">
        <v>0</v>
      </c>
      <c r="AC265" s="72">
        <v>0</v>
      </c>
      <c r="AD265" s="72">
        <v>94.87</v>
      </c>
      <c r="AE265" s="72">
        <v>0</v>
      </c>
      <c r="AF265" s="72">
        <v>0</v>
      </c>
      <c r="AG265" s="72">
        <v>0</v>
      </c>
      <c r="AH265" s="72">
        <v>96.504500000000007</v>
      </c>
      <c r="AI265" s="72">
        <v>82.3</v>
      </c>
      <c r="AJ265" s="74"/>
      <c r="AK265" s="60">
        <v>0</v>
      </c>
      <c r="AL265" s="73">
        <v>1.2344999999999999</v>
      </c>
      <c r="AM265" s="59"/>
      <c r="AN265" s="59"/>
      <c r="AO265" s="60">
        <v>1.2344999999999999</v>
      </c>
      <c r="AP265" s="59"/>
      <c r="AQ265" s="60">
        <v>0</v>
      </c>
      <c r="AR265" s="60">
        <v>0</v>
      </c>
      <c r="AS265" s="60">
        <v>0</v>
      </c>
      <c r="AT265" s="60">
        <v>0</v>
      </c>
      <c r="AU265" s="62"/>
      <c r="AV265" s="62"/>
      <c r="AW265" s="62"/>
      <c r="AX265" s="62"/>
      <c r="AY265" s="62"/>
      <c r="AZ265" s="62"/>
      <c r="BA265" s="62"/>
      <c r="BB265" s="62"/>
      <c r="BC265" s="62"/>
      <c r="BD265" s="62"/>
      <c r="BE265" s="62"/>
      <c r="BF265" s="62"/>
      <c r="BG265" s="62"/>
      <c r="BH265" s="62"/>
      <c r="BI265" s="62"/>
      <c r="BJ265" s="62"/>
      <c r="BK265" s="62"/>
      <c r="BL265" s="62"/>
      <c r="BM265" s="62"/>
      <c r="BN265" s="37"/>
    </row>
    <row r="266" spans="1:66" ht="15" x14ac:dyDescent="0.25">
      <c r="A266" s="71" t="s">
        <v>404</v>
      </c>
      <c r="B266" s="71" t="s">
        <v>405</v>
      </c>
      <c r="C266" s="72">
        <v>0</v>
      </c>
      <c r="D266" s="72">
        <v>1.238</v>
      </c>
      <c r="E266" s="72">
        <v>0</v>
      </c>
      <c r="F266" s="72">
        <v>0</v>
      </c>
      <c r="G266" s="72">
        <v>0</v>
      </c>
      <c r="H266" s="72">
        <v>0</v>
      </c>
      <c r="I266" s="72">
        <v>0</v>
      </c>
      <c r="J266" s="72">
        <v>0</v>
      </c>
      <c r="K266" s="72">
        <v>0</v>
      </c>
      <c r="L266" s="72">
        <v>0</v>
      </c>
      <c r="M266" s="72">
        <v>0</v>
      </c>
      <c r="N266" s="72">
        <v>0</v>
      </c>
      <c r="O266" s="72">
        <v>0</v>
      </c>
      <c r="P266" s="72">
        <v>0</v>
      </c>
      <c r="Q266" s="72">
        <v>0</v>
      </c>
      <c r="R266" s="72">
        <v>0</v>
      </c>
      <c r="S266" s="72">
        <v>0</v>
      </c>
      <c r="T266" s="72">
        <v>0</v>
      </c>
      <c r="U266" s="72">
        <v>0</v>
      </c>
      <c r="V266" s="72">
        <v>0</v>
      </c>
      <c r="W266" s="72">
        <v>0</v>
      </c>
      <c r="X266" s="72">
        <v>0</v>
      </c>
      <c r="Y266" s="72">
        <v>50.8</v>
      </c>
      <c r="Z266" s="72">
        <v>0</v>
      </c>
      <c r="AA266" s="72">
        <v>0</v>
      </c>
      <c r="AB266" s="72">
        <v>0</v>
      </c>
      <c r="AC266" s="72">
        <v>0</v>
      </c>
      <c r="AD266" s="72">
        <v>0</v>
      </c>
      <c r="AE266" s="72">
        <v>0</v>
      </c>
      <c r="AF266" s="72">
        <v>0</v>
      </c>
      <c r="AG266" s="72">
        <v>0.26</v>
      </c>
      <c r="AH266" s="72">
        <v>52.297999999999995</v>
      </c>
      <c r="AI266" s="72">
        <v>43.8</v>
      </c>
      <c r="AJ266" s="74"/>
      <c r="AK266" s="60">
        <v>0.26</v>
      </c>
      <c r="AL266" s="73">
        <v>0.26</v>
      </c>
      <c r="AM266" s="59"/>
      <c r="AN266" s="59"/>
      <c r="AO266" s="60">
        <v>0.26</v>
      </c>
      <c r="AP266" s="59"/>
      <c r="AQ266" s="60">
        <v>0</v>
      </c>
      <c r="AR266" s="60">
        <v>50.8</v>
      </c>
      <c r="AS266" s="60">
        <v>0</v>
      </c>
      <c r="AT266" s="60">
        <v>0</v>
      </c>
      <c r="AU266" s="62"/>
      <c r="AV266" s="62"/>
      <c r="AW266" s="62"/>
      <c r="AX266" s="62"/>
      <c r="AY266" s="62"/>
      <c r="AZ266" s="62"/>
      <c r="BA266" s="62"/>
      <c r="BB266" s="62"/>
      <c r="BC266" s="62"/>
      <c r="BD266" s="62"/>
      <c r="BE266" s="62"/>
      <c r="BF266" s="62"/>
      <c r="BG266" s="62"/>
      <c r="BH266" s="62"/>
      <c r="BI266" s="62"/>
      <c r="BJ266" s="62"/>
      <c r="BK266" s="62"/>
      <c r="BL266" s="62"/>
      <c r="BM266" s="62"/>
      <c r="BN266" s="37"/>
    </row>
    <row r="267" spans="1:66" ht="15" x14ac:dyDescent="0.25">
      <c r="A267" s="71" t="s">
        <v>218</v>
      </c>
      <c r="B267" s="71" t="s">
        <v>406</v>
      </c>
      <c r="C267" s="72">
        <v>0</v>
      </c>
      <c r="D267" s="72">
        <v>2.62</v>
      </c>
      <c r="E267" s="72">
        <v>0</v>
      </c>
      <c r="F267" s="72">
        <v>0</v>
      </c>
      <c r="G267" s="72">
        <v>0</v>
      </c>
      <c r="H267" s="72">
        <v>0</v>
      </c>
      <c r="I267" s="72">
        <v>5.36</v>
      </c>
      <c r="J267" s="72">
        <v>0</v>
      </c>
      <c r="K267" s="72">
        <v>0</v>
      </c>
      <c r="L267" s="72">
        <v>0</v>
      </c>
      <c r="M267" s="72">
        <v>0</v>
      </c>
      <c r="N267" s="72">
        <v>0</v>
      </c>
      <c r="O267" s="72">
        <v>0</v>
      </c>
      <c r="P267" s="72">
        <v>0</v>
      </c>
      <c r="Q267" s="72">
        <v>0</v>
      </c>
      <c r="R267" s="72">
        <v>0</v>
      </c>
      <c r="S267" s="72">
        <v>0</v>
      </c>
      <c r="T267" s="72">
        <v>0</v>
      </c>
      <c r="U267" s="72">
        <v>0</v>
      </c>
      <c r="V267" s="72">
        <v>0</v>
      </c>
      <c r="W267" s="72">
        <v>0</v>
      </c>
      <c r="X267" s="72">
        <v>0</v>
      </c>
      <c r="Y267" s="72">
        <v>0</v>
      </c>
      <c r="Z267" s="72">
        <v>0</v>
      </c>
      <c r="AA267" s="72">
        <v>0</v>
      </c>
      <c r="AB267" s="72">
        <v>0</v>
      </c>
      <c r="AC267" s="72">
        <v>0</v>
      </c>
      <c r="AD267" s="72">
        <v>230</v>
      </c>
      <c r="AE267" s="72">
        <v>0</v>
      </c>
      <c r="AF267" s="72">
        <v>0</v>
      </c>
      <c r="AG267" s="72">
        <v>5.5</v>
      </c>
      <c r="AH267" s="72">
        <v>243.48</v>
      </c>
      <c r="AI267" s="72">
        <v>211.1</v>
      </c>
      <c r="AJ267" s="74"/>
      <c r="AK267" s="60">
        <v>5.5</v>
      </c>
      <c r="AL267" s="73">
        <v>5.5</v>
      </c>
      <c r="AM267" s="59"/>
      <c r="AN267" s="59"/>
      <c r="AO267" s="60">
        <v>5.5</v>
      </c>
      <c r="AP267" s="59"/>
      <c r="AQ267" s="60">
        <v>5.36</v>
      </c>
      <c r="AR267" s="60">
        <v>0</v>
      </c>
      <c r="AS267" s="60">
        <v>0</v>
      </c>
      <c r="AT267" s="60">
        <v>0</v>
      </c>
      <c r="AU267" s="62"/>
      <c r="AV267" s="62"/>
      <c r="AW267" s="62"/>
      <c r="AX267" s="62"/>
      <c r="AY267" s="62"/>
      <c r="AZ267" s="62"/>
      <c r="BA267" s="62"/>
      <c r="BB267" s="62"/>
      <c r="BC267" s="62"/>
      <c r="BD267" s="62"/>
      <c r="BE267" s="62"/>
      <c r="BF267" s="62"/>
      <c r="BG267" s="62"/>
      <c r="BH267" s="62"/>
      <c r="BI267" s="62"/>
      <c r="BJ267" s="62"/>
      <c r="BK267" s="62"/>
      <c r="BL267" s="62"/>
      <c r="BM267" s="62"/>
      <c r="BN267" s="37"/>
    </row>
    <row r="268" spans="1:66" ht="15" x14ac:dyDescent="0.25">
      <c r="A268" s="71" t="s">
        <v>407</v>
      </c>
      <c r="B268" s="71" t="s">
        <v>408</v>
      </c>
      <c r="C268" s="72">
        <v>0</v>
      </c>
      <c r="D268" s="72">
        <v>0</v>
      </c>
      <c r="E268" s="72">
        <v>0</v>
      </c>
      <c r="F268" s="72">
        <v>0</v>
      </c>
      <c r="G268" s="72">
        <v>0</v>
      </c>
      <c r="H268" s="72">
        <v>0</v>
      </c>
      <c r="I268" s="72">
        <v>0</v>
      </c>
      <c r="J268" s="72">
        <v>0</v>
      </c>
      <c r="K268" s="72">
        <v>0</v>
      </c>
      <c r="L268" s="72">
        <v>0</v>
      </c>
      <c r="M268" s="72">
        <v>0</v>
      </c>
      <c r="N268" s="72">
        <v>0</v>
      </c>
      <c r="O268" s="72">
        <v>0</v>
      </c>
      <c r="P268" s="72">
        <v>0</v>
      </c>
      <c r="Q268" s="72">
        <v>0</v>
      </c>
      <c r="R268" s="72">
        <v>0</v>
      </c>
      <c r="S268" s="72">
        <v>0</v>
      </c>
      <c r="T268" s="72">
        <v>0</v>
      </c>
      <c r="U268" s="72">
        <v>0</v>
      </c>
      <c r="V268" s="72">
        <v>0</v>
      </c>
      <c r="W268" s="72">
        <v>0</v>
      </c>
      <c r="X268" s="72">
        <v>0</v>
      </c>
      <c r="Y268" s="72">
        <v>0</v>
      </c>
      <c r="Z268" s="72">
        <v>0</v>
      </c>
      <c r="AA268" s="72">
        <v>0</v>
      </c>
      <c r="AB268" s="72">
        <v>0</v>
      </c>
      <c r="AC268" s="72">
        <v>0</v>
      </c>
      <c r="AD268" s="72">
        <v>0</v>
      </c>
      <c r="AE268" s="72">
        <v>0</v>
      </c>
      <c r="AF268" s="72">
        <v>0</v>
      </c>
      <c r="AG268" s="72">
        <v>0</v>
      </c>
      <c r="AH268" s="72">
        <v>0</v>
      </c>
      <c r="AI268" s="72">
        <v>0</v>
      </c>
      <c r="AJ268" s="74"/>
      <c r="AK268" s="60">
        <v>0</v>
      </c>
      <c r="AL268" s="73">
        <v>0</v>
      </c>
      <c r="AM268" s="59"/>
      <c r="AN268" s="59"/>
      <c r="AO268" s="60">
        <v>0</v>
      </c>
      <c r="AP268" s="59"/>
      <c r="AQ268" s="60">
        <v>0</v>
      </c>
      <c r="AR268" s="60">
        <v>0</v>
      </c>
      <c r="AS268" s="60">
        <v>0</v>
      </c>
      <c r="AT268" s="60">
        <v>0</v>
      </c>
      <c r="AU268" s="62"/>
      <c r="AV268" s="62"/>
      <c r="AW268" s="62"/>
      <c r="AX268" s="62"/>
      <c r="AY268" s="62"/>
      <c r="AZ268" s="62"/>
      <c r="BA268" s="62"/>
      <c r="BB268" s="62"/>
      <c r="BC268" s="62"/>
      <c r="BD268" s="62"/>
      <c r="BE268" s="62"/>
      <c r="BF268" s="62"/>
      <c r="BG268" s="62"/>
      <c r="BH268" s="62"/>
      <c r="BI268" s="62"/>
      <c r="BJ268" s="62"/>
      <c r="BK268" s="62"/>
      <c r="BL268" s="62"/>
      <c r="BM268" s="62"/>
      <c r="BN268" s="37"/>
    </row>
    <row r="269" spans="1:66" ht="15" x14ac:dyDescent="0.25">
      <c r="A269" s="71" t="s">
        <v>92</v>
      </c>
      <c r="B269" s="71" t="s">
        <v>409</v>
      </c>
      <c r="C269" s="72">
        <v>0</v>
      </c>
      <c r="D269" s="72">
        <v>0.1</v>
      </c>
      <c r="E269" s="72">
        <v>0</v>
      </c>
      <c r="F269" s="72">
        <v>0</v>
      </c>
      <c r="G269" s="72">
        <v>0</v>
      </c>
      <c r="H269" s="72">
        <v>0</v>
      </c>
      <c r="I269" s="72">
        <v>0</v>
      </c>
      <c r="J269" s="72">
        <v>0</v>
      </c>
      <c r="K269" s="72">
        <v>0</v>
      </c>
      <c r="L269" s="72">
        <v>0</v>
      </c>
      <c r="M269" s="72">
        <v>0</v>
      </c>
      <c r="N269" s="72">
        <v>0</v>
      </c>
      <c r="O269" s="72">
        <v>0</v>
      </c>
      <c r="P269" s="72">
        <v>8.1999999999999993</v>
      </c>
      <c r="Q269" s="72">
        <v>0</v>
      </c>
      <c r="R269" s="72">
        <v>0</v>
      </c>
      <c r="S269" s="72">
        <v>0</v>
      </c>
      <c r="T269" s="72">
        <v>0</v>
      </c>
      <c r="U269" s="72">
        <v>0</v>
      </c>
      <c r="V269" s="72">
        <v>0</v>
      </c>
      <c r="W269" s="72">
        <v>0</v>
      </c>
      <c r="X269" s="72">
        <v>0</v>
      </c>
      <c r="Y269" s="72">
        <v>0</v>
      </c>
      <c r="Z269" s="72">
        <v>0</v>
      </c>
      <c r="AA269" s="72">
        <v>0</v>
      </c>
      <c r="AB269" s="72">
        <v>0</v>
      </c>
      <c r="AC269" s="72">
        <v>0.9</v>
      </c>
      <c r="AD269" s="72">
        <v>0</v>
      </c>
      <c r="AE269" s="72">
        <v>0</v>
      </c>
      <c r="AF269" s="72">
        <v>0</v>
      </c>
      <c r="AG269" s="72">
        <v>0.2</v>
      </c>
      <c r="AH269" s="72">
        <v>9.4</v>
      </c>
      <c r="AI269" s="72">
        <v>6</v>
      </c>
      <c r="AJ269" s="74"/>
      <c r="AK269" s="60">
        <v>0.2</v>
      </c>
      <c r="AL269" s="73">
        <v>0.2</v>
      </c>
      <c r="AM269" s="59"/>
      <c r="AN269" s="59"/>
      <c r="AO269" s="60">
        <v>1.1000000000000001</v>
      </c>
      <c r="AP269" s="59"/>
      <c r="AQ269" s="60">
        <v>0</v>
      </c>
      <c r="AR269" s="60">
        <v>8.1999999999999993</v>
      </c>
      <c r="AS269" s="60">
        <v>0</v>
      </c>
      <c r="AT269" s="60">
        <v>0</v>
      </c>
      <c r="AU269" s="62"/>
      <c r="AV269" s="62"/>
      <c r="AW269" s="62"/>
      <c r="AX269" s="62"/>
      <c r="AY269" s="62"/>
      <c r="AZ269" s="62"/>
      <c r="BA269" s="62"/>
      <c r="BB269" s="62"/>
      <c r="BC269" s="62"/>
      <c r="BD269" s="62"/>
      <c r="BE269" s="62"/>
      <c r="BF269" s="62"/>
      <c r="BG269" s="62"/>
      <c r="BH269" s="62"/>
      <c r="BI269" s="62"/>
      <c r="BJ269" s="62"/>
      <c r="BK269" s="62"/>
      <c r="BL269" s="62"/>
      <c r="BM269" s="62"/>
      <c r="BN269" s="37"/>
    </row>
    <row r="270" spans="1:66" ht="15" x14ac:dyDescent="0.25">
      <c r="A270" s="71" t="s">
        <v>165</v>
      </c>
      <c r="B270" s="71" t="s">
        <v>641</v>
      </c>
      <c r="C270" s="72">
        <v>0</v>
      </c>
      <c r="D270" s="72">
        <v>0</v>
      </c>
      <c r="E270" s="72">
        <v>0</v>
      </c>
      <c r="F270" s="72">
        <v>0</v>
      </c>
      <c r="G270" s="72">
        <v>0</v>
      </c>
      <c r="H270" s="72">
        <v>0</v>
      </c>
      <c r="I270" s="72">
        <v>0</v>
      </c>
      <c r="J270" s="72">
        <v>0</v>
      </c>
      <c r="K270" s="72">
        <v>0</v>
      </c>
      <c r="L270" s="72">
        <v>0</v>
      </c>
      <c r="M270" s="72">
        <v>0</v>
      </c>
      <c r="N270" s="72">
        <v>0</v>
      </c>
      <c r="O270" s="72">
        <v>0</v>
      </c>
      <c r="P270" s="72">
        <v>0</v>
      </c>
      <c r="Q270" s="72">
        <v>0</v>
      </c>
      <c r="R270" s="72">
        <v>0</v>
      </c>
      <c r="S270" s="72">
        <v>0</v>
      </c>
      <c r="T270" s="72">
        <v>0</v>
      </c>
      <c r="U270" s="72">
        <v>1.86</v>
      </c>
      <c r="V270" s="72">
        <v>0</v>
      </c>
      <c r="W270" s="72">
        <v>0</v>
      </c>
      <c r="X270" s="72">
        <v>0</v>
      </c>
      <c r="Y270" s="72">
        <v>0</v>
      </c>
      <c r="Z270" s="72">
        <v>0</v>
      </c>
      <c r="AA270" s="72">
        <v>0</v>
      </c>
      <c r="AB270" s="72">
        <v>0</v>
      </c>
      <c r="AC270" s="72">
        <v>0.05</v>
      </c>
      <c r="AD270" s="72">
        <v>0</v>
      </c>
      <c r="AE270" s="72">
        <v>0</v>
      </c>
      <c r="AF270" s="72">
        <v>0</v>
      </c>
      <c r="AG270" s="72">
        <v>0</v>
      </c>
      <c r="AH270" s="72">
        <v>1.91</v>
      </c>
      <c r="AI270" s="72" t="s">
        <v>633</v>
      </c>
      <c r="AJ270" s="74"/>
      <c r="AK270" s="60">
        <v>0</v>
      </c>
      <c r="AL270" s="126">
        <v>0</v>
      </c>
      <c r="AM270" s="59"/>
      <c r="AN270" s="59"/>
      <c r="AO270" s="60">
        <v>0.05</v>
      </c>
      <c r="AP270" s="59"/>
      <c r="AQ270" s="60">
        <v>0</v>
      </c>
      <c r="AR270" s="60">
        <v>0</v>
      </c>
      <c r="AS270" s="60">
        <v>1.86</v>
      </c>
      <c r="AT270" s="60">
        <v>0</v>
      </c>
      <c r="AU270" s="62"/>
      <c r="AV270" s="62"/>
      <c r="AW270" s="62"/>
      <c r="AX270" s="62"/>
      <c r="AY270" s="62"/>
      <c r="AZ270" s="62"/>
      <c r="BA270" s="62"/>
      <c r="BB270" s="62"/>
      <c r="BC270" s="62"/>
      <c r="BD270" s="62"/>
      <c r="BE270" s="62"/>
      <c r="BF270" s="62"/>
      <c r="BG270" s="62"/>
      <c r="BH270" s="62"/>
      <c r="BI270" s="62"/>
      <c r="BJ270" s="62"/>
      <c r="BK270" s="62"/>
      <c r="BL270" s="62"/>
      <c r="BM270" s="62"/>
      <c r="BN270" s="37"/>
    </row>
    <row r="271" spans="1:66" ht="15" x14ac:dyDescent="0.25">
      <c r="A271" s="71" t="s">
        <v>193</v>
      </c>
      <c r="B271" s="71" t="s">
        <v>410</v>
      </c>
      <c r="C271" s="72">
        <v>0</v>
      </c>
      <c r="D271" s="72">
        <v>1.0429999999999999</v>
      </c>
      <c r="E271" s="72">
        <v>0</v>
      </c>
      <c r="F271" s="72">
        <v>0</v>
      </c>
      <c r="G271" s="72">
        <v>0</v>
      </c>
      <c r="H271" s="72">
        <v>0</v>
      </c>
      <c r="I271" s="72">
        <v>0</v>
      </c>
      <c r="J271" s="72">
        <v>0</v>
      </c>
      <c r="K271" s="72">
        <v>0</v>
      </c>
      <c r="L271" s="72">
        <v>0</v>
      </c>
      <c r="M271" s="72">
        <v>0</v>
      </c>
      <c r="N271" s="72">
        <v>20.398</v>
      </c>
      <c r="O271" s="72">
        <v>0</v>
      </c>
      <c r="P271" s="72">
        <v>0</v>
      </c>
      <c r="Q271" s="72">
        <v>0</v>
      </c>
      <c r="R271" s="72">
        <v>0</v>
      </c>
      <c r="S271" s="72">
        <v>0</v>
      </c>
      <c r="T271" s="72">
        <v>0</v>
      </c>
      <c r="U271" s="72">
        <v>0</v>
      </c>
      <c r="V271" s="72">
        <v>0</v>
      </c>
      <c r="W271" s="72">
        <v>0</v>
      </c>
      <c r="X271" s="72">
        <v>0</v>
      </c>
      <c r="Y271" s="72">
        <v>0</v>
      </c>
      <c r="Z271" s="72">
        <v>0</v>
      </c>
      <c r="AA271" s="72">
        <v>0</v>
      </c>
      <c r="AB271" s="72">
        <v>0</v>
      </c>
      <c r="AC271" s="72">
        <v>0.39600000000000002</v>
      </c>
      <c r="AD271" s="72">
        <v>0</v>
      </c>
      <c r="AE271" s="72">
        <v>0</v>
      </c>
      <c r="AF271" s="72">
        <v>0</v>
      </c>
      <c r="AG271" s="72">
        <v>0.61499999999999999</v>
      </c>
      <c r="AH271" s="72">
        <v>22.451999999999998</v>
      </c>
      <c r="AI271" s="72">
        <v>17.620999999999999</v>
      </c>
      <c r="AJ271" s="74"/>
      <c r="AK271" s="60">
        <v>0.61499999999999999</v>
      </c>
      <c r="AL271" s="73">
        <v>0.61499999999999999</v>
      </c>
      <c r="AM271" s="59"/>
      <c r="AN271" s="59"/>
      <c r="AO271" s="60">
        <v>1.0110000000000001</v>
      </c>
      <c r="AP271" s="59"/>
      <c r="AQ271" s="60">
        <v>0</v>
      </c>
      <c r="AR271" s="60">
        <v>20.398</v>
      </c>
      <c r="AS271" s="60">
        <v>0</v>
      </c>
      <c r="AT271" s="60">
        <v>0</v>
      </c>
      <c r="AU271" s="62"/>
      <c r="AV271" s="62"/>
      <c r="AW271" s="62"/>
      <c r="AX271" s="62"/>
      <c r="AY271" s="62"/>
      <c r="AZ271" s="62"/>
      <c r="BA271" s="62"/>
      <c r="BB271" s="62"/>
      <c r="BC271" s="62"/>
      <c r="BD271" s="62"/>
      <c r="BE271" s="62"/>
      <c r="BF271" s="62"/>
      <c r="BG271" s="62"/>
      <c r="BH271" s="62"/>
      <c r="BI271" s="62"/>
      <c r="BJ271" s="62"/>
      <c r="BK271" s="62"/>
      <c r="BL271" s="62"/>
      <c r="BM271" s="62"/>
      <c r="BN271" s="37"/>
    </row>
    <row r="272" spans="1:66" ht="15" x14ac:dyDescent="0.25">
      <c r="A272" s="71" t="s">
        <v>89</v>
      </c>
      <c r="B272" s="71" t="s">
        <v>411</v>
      </c>
      <c r="C272" s="72">
        <v>0</v>
      </c>
      <c r="D272" s="72">
        <v>0.22900000000000001</v>
      </c>
      <c r="E272" s="72">
        <v>0</v>
      </c>
      <c r="F272" s="72">
        <v>0</v>
      </c>
      <c r="G272" s="72">
        <v>0</v>
      </c>
      <c r="H272" s="72">
        <v>0</v>
      </c>
      <c r="I272" s="72">
        <v>0</v>
      </c>
      <c r="J272" s="72">
        <v>0</v>
      </c>
      <c r="K272" s="72">
        <v>0</v>
      </c>
      <c r="L272" s="72">
        <v>0</v>
      </c>
      <c r="M272" s="72">
        <v>0</v>
      </c>
      <c r="N272" s="72">
        <v>0</v>
      </c>
      <c r="O272" s="72">
        <v>0</v>
      </c>
      <c r="P272" s="72">
        <v>0</v>
      </c>
      <c r="Q272" s="72">
        <v>0</v>
      </c>
      <c r="R272" s="72">
        <v>0</v>
      </c>
      <c r="S272" s="72">
        <v>0</v>
      </c>
      <c r="T272" s="72">
        <v>0</v>
      </c>
      <c r="U272" s="72">
        <v>11.26</v>
      </c>
      <c r="V272" s="72">
        <v>2.14</v>
      </c>
      <c r="W272" s="72">
        <v>0</v>
      </c>
      <c r="X272" s="72">
        <v>0</v>
      </c>
      <c r="Y272" s="72">
        <v>0</v>
      </c>
      <c r="Z272" s="72">
        <v>0</v>
      </c>
      <c r="AA272" s="72">
        <v>0</v>
      </c>
      <c r="AB272" s="72">
        <v>0</v>
      </c>
      <c r="AC272" s="72">
        <v>0</v>
      </c>
      <c r="AD272" s="72">
        <v>0</v>
      </c>
      <c r="AE272" s="72">
        <v>0</v>
      </c>
      <c r="AF272" s="72">
        <v>0</v>
      </c>
      <c r="AG272" s="72">
        <v>9.7000000000000003E-2</v>
      </c>
      <c r="AH272" s="72">
        <v>13.725999999999999</v>
      </c>
      <c r="AI272" s="72">
        <v>10.813000000000001</v>
      </c>
      <c r="AJ272" s="74"/>
      <c r="AK272" s="60">
        <v>9.7000000000000003E-2</v>
      </c>
      <c r="AL272" s="73">
        <v>9.7000000000000003E-2</v>
      </c>
      <c r="AM272" s="59"/>
      <c r="AN272" s="59"/>
      <c r="AO272" s="60">
        <v>9.7000000000000003E-2</v>
      </c>
      <c r="AP272" s="59"/>
      <c r="AQ272" s="60">
        <v>0</v>
      </c>
      <c r="AR272" s="60">
        <v>0</v>
      </c>
      <c r="AS272" s="60">
        <v>13.4</v>
      </c>
      <c r="AT272" s="60">
        <v>0</v>
      </c>
      <c r="AU272" s="62"/>
      <c r="AV272" s="62"/>
      <c r="AW272" s="62"/>
      <c r="AX272" s="62"/>
      <c r="AY272" s="62"/>
      <c r="AZ272" s="62"/>
      <c r="BA272" s="62"/>
      <c r="BB272" s="62"/>
      <c r="BC272" s="62"/>
      <c r="BD272" s="62"/>
      <c r="BE272" s="62"/>
      <c r="BF272" s="62"/>
      <c r="BG272" s="62"/>
      <c r="BH272" s="62"/>
      <c r="BI272" s="62"/>
      <c r="BJ272" s="62"/>
      <c r="BK272" s="62"/>
      <c r="BL272" s="62"/>
      <c r="BM272" s="62"/>
      <c r="BN272" s="37"/>
    </row>
    <row r="273" spans="1:66" ht="15" x14ac:dyDescent="0.25">
      <c r="A273" s="71" t="s">
        <v>111</v>
      </c>
      <c r="B273" s="130" t="s">
        <v>893</v>
      </c>
      <c r="C273" s="175">
        <v>0</v>
      </c>
      <c r="D273" s="175">
        <v>5.4</v>
      </c>
      <c r="E273" s="175">
        <v>0</v>
      </c>
      <c r="F273" s="175">
        <v>0</v>
      </c>
      <c r="G273" s="175">
        <v>0</v>
      </c>
      <c r="H273" s="175">
        <v>0</v>
      </c>
      <c r="I273" s="175">
        <v>0.4</v>
      </c>
      <c r="J273" s="175">
        <v>0</v>
      </c>
      <c r="K273" s="175">
        <v>0</v>
      </c>
      <c r="L273" s="175">
        <v>0</v>
      </c>
      <c r="M273" s="175">
        <v>19.3</v>
      </c>
      <c r="N273" s="175">
        <v>0</v>
      </c>
      <c r="O273" s="175">
        <v>11.3</v>
      </c>
      <c r="P273" s="175">
        <v>64</v>
      </c>
      <c r="Q273" s="175">
        <v>0</v>
      </c>
      <c r="R273" s="175">
        <v>0</v>
      </c>
      <c r="S273" s="175">
        <v>0</v>
      </c>
      <c r="T273" s="175">
        <v>0</v>
      </c>
      <c r="U273" s="175">
        <v>0</v>
      </c>
      <c r="V273" s="175">
        <v>13.4</v>
      </c>
      <c r="W273" s="175">
        <v>0</v>
      </c>
      <c r="X273" s="175">
        <v>0</v>
      </c>
      <c r="Y273" s="175">
        <v>0</v>
      </c>
      <c r="Z273" s="175">
        <v>0</v>
      </c>
      <c r="AA273" s="175">
        <v>0</v>
      </c>
      <c r="AB273" s="175">
        <v>0</v>
      </c>
      <c r="AC273" s="175">
        <v>0</v>
      </c>
      <c r="AD273" s="175">
        <v>0</v>
      </c>
      <c r="AE273" s="175">
        <v>0</v>
      </c>
      <c r="AF273" s="175">
        <v>0</v>
      </c>
      <c r="AG273" s="175">
        <v>1.39</v>
      </c>
      <c r="AH273" s="175">
        <v>115.19</v>
      </c>
      <c r="AI273" s="175">
        <v>92.4</v>
      </c>
      <c r="AJ273" s="74"/>
      <c r="AK273" s="60">
        <v>1.39</v>
      </c>
      <c r="AL273" s="73">
        <v>1.39</v>
      </c>
      <c r="AM273" s="59"/>
      <c r="AN273" s="59"/>
      <c r="AO273" s="60">
        <v>1.39</v>
      </c>
      <c r="AP273" s="59"/>
      <c r="AQ273" s="60">
        <v>0.4</v>
      </c>
      <c r="AR273" s="60">
        <v>94.6</v>
      </c>
      <c r="AS273" s="60">
        <v>13.4</v>
      </c>
      <c r="AT273" s="60">
        <v>0</v>
      </c>
      <c r="AU273" s="62"/>
      <c r="AV273" s="62"/>
      <c r="AW273" s="62"/>
      <c r="AX273" s="62"/>
      <c r="AY273" s="62"/>
      <c r="AZ273" s="62"/>
      <c r="BA273" s="62"/>
      <c r="BB273" s="62"/>
      <c r="BC273" s="62"/>
      <c r="BD273" s="62"/>
      <c r="BE273" s="62"/>
      <c r="BF273" s="62"/>
      <c r="BG273" s="62"/>
      <c r="BH273" s="62"/>
      <c r="BI273" s="62"/>
      <c r="BJ273" s="62"/>
      <c r="BK273" s="62"/>
      <c r="BL273" s="62"/>
      <c r="BM273" s="62"/>
      <c r="BN273" s="37"/>
    </row>
    <row r="274" spans="1:66" ht="15" x14ac:dyDescent="0.25">
      <c r="A274" s="71" t="s">
        <v>218</v>
      </c>
      <c r="B274" s="71" t="s">
        <v>412</v>
      </c>
      <c r="C274" s="72">
        <v>0</v>
      </c>
      <c r="D274" s="72">
        <v>0</v>
      </c>
      <c r="E274" s="72">
        <v>0</v>
      </c>
      <c r="F274" s="72">
        <v>0</v>
      </c>
      <c r="G274" s="72">
        <v>0</v>
      </c>
      <c r="H274" s="72">
        <v>0</v>
      </c>
      <c r="I274" s="72">
        <v>0</v>
      </c>
      <c r="J274" s="72">
        <v>0</v>
      </c>
      <c r="K274" s="72">
        <v>0</v>
      </c>
      <c r="L274" s="72">
        <v>0</v>
      </c>
      <c r="M274" s="72">
        <v>0</v>
      </c>
      <c r="N274" s="72">
        <v>0</v>
      </c>
      <c r="O274" s="72">
        <v>0</v>
      </c>
      <c r="P274" s="72">
        <v>0</v>
      </c>
      <c r="Q274" s="72">
        <v>0</v>
      </c>
      <c r="R274" s="72">
        <v>0</v>
      </c>
      <c r="S274" s="72">
        <v>0</v>
      </c>
      <c r="T274" s="72">
        <v>0</v>
      </c>
      <c r="U274" s="72">
        <v>0</v>
      </c>
      <c r="V274" s="72">
        <v>0</v>
      </c>
      <c r="W274" s="72">
        <v>0</v>
      </c>
      <c r="X274" s="72">
        <v>0</v>
      </c>
      <c r="Y274" s="72">
        <v>0</v>
      </c>
      <c r="Z274" s="72">
        <v>0</v>
      </c>
      <c r="AA274" s="72">
        <v>0</v>
      </c>
      <c r="AB274" s="72">
        <v>0</v>
      </c>
      <c r="AC274" s="72">
        <v>0.9</v>
      </c>
      <c r="AD274" s="72">
        <v>0</v>
      </c>
      <c r="AE274" s="72">
        <v>0</v>
      </c>
      <c r="AF274" s="72">
        <v>0</v>
      </c>
      <c r="AG274" s="72">
        <v>0</v>
      </c>
      <c r="AH274" s="72">
        <v>0.91049999999999998</v>
      </c>
      <c r="AI274" s="72">
        <v>0.7</v>
      </c>
      <c r="AJ274" s="74"/>
      <c r="AK274" s="60">
        <v>0</v>
      </c>
      <c r="AL274" s="73">
        <v>1.0499999999999999E-2</v>
      </c>
      <c r="AM274" s="59"/>
      <c r="AN274" s="59"/>
      <c r="AO274" s="60">
        <v>0.91049999999999998</v>
      </c>
      <c r="AP274" s="59"/>
      <c r="AQ274" s="60">
        <v>0</v>
      </c>
      <c r="AR274" s="60">
        <v>0</v>
      </c>
      <c r="AS274" s="60">
        <v>0</v>
      </c>
      <c r="AT274" s="60">
        <v>0</v>
      </c>
      <c r="AU274" s="62"/>
      <c r="AV274" s="62"/>
      <c r="AW274" s="62"/>
      <c r="AX274" s="62"/>
      <c r="AY274" s="62"/>
      <c r="AZ274" s="62"/>
      <c r="BA274" s="62"/>
      <c r="BB274" s="62"/>
      <c r="BC274" s="62"/>
      <c r="BD274" s="62"/>
      <c r="BE274" s="62"/>
      <c r="BF274" s="62"/>
      <c r="BG274" s="62"/>
      <c r="BH274" s="62"/>
      <c r="BI274" s="62"/>
      <c r="BJ274" s="62"/>
      <c r="BK274" s="62"/>
      <c r="BL274" s="62"/>
      <c r="BM274" s="62"/>
      <c r="BN274" s="37"/>
    </row>
    <row r="275" spans="1:66" ht="15" x14ac:dyDescent="0.25">
      <c r="A275" s="71" t="s">
        <v>102</v>
      </c>
      <c r="B275" s="71" t="s">
        <v>413</v>
      </c>
      <c r="C275" s="72">
        <v>0</v>
      </c>
      <c r="D275" s="72">
        <v>0.57999999999999996</v>
      </c>
      <c r="E275" s="72">
        <v>0</v>
      </c>
      <c r="F275" s="72">
        <v>0</v>
      </c>
      <c r="G275" s="72">
        <v>0</v>
      </c>
      <c r="H275" s="72">
        <v>0</v>
      </c>
      <c r="I275" s="72">
        <v>0</v>
      </c>
      <c r="J275" s="72">
        <v>0</v>
      </c>
      <c r="K275" s="72">
        <v>0</v>
      </c>
      <c r="L275" s="72">
        <v>0</v>
      </c>
      <c r="M275" s="72">
        <v>0</v>
      </c>
      <c r="N275" s="72">
        <v>0</v>
      </c>
      <c r="O275" s="72">
        <v>0</v>
      </c>
      <c r="P275" s="72">
        <v>14.552</v>
      </c>
      <c r="Q275" s="72">
        <v>0</v>
      </c>
      <c r="R275" s="72">
        <v>0</v>
      </c>
      <c r="S275" s="72">
        <v>0</v>
      </c>
      <c r="T275" s="72">
        <v>0</v>
      </c>
      <c r="U275" s="72">
        <v>0</v>
      </c>
      <c r="V275" s="72">
        <v>0</v>
      </c>
      <c r="W275" s="72">
        <v>0</v>
      </c>
      <c r="X275" s="72">
        <v>0</v>
      </c>
      <c r="Y275" s="72">
        <v>0</v>
      </c>
      <c r="Z275" s="72">
        <v>0</v>
      </c>
      <c r="AA275" s="72">
        <v>0</v>
      </c>
      <c r="AB275" s="72">
        <v>0</v>
      </c>
      <c r="AC275" s="72">
        <v>0</v>
      </c>
      <c r="AD275" s="72">
        <v>0</v>
      </c>
      <c r="AE275" s="72">
        <v>0</v>
      </c>
      <c r="AF275" s="72">
        <v>0</v>
      </c>
      <c r="AG275" s="72">
        <v>0.187</v>
      </c>
      <c r="AH275" s="72">
        <v>15.318999999999999</v>
      </c>
      <c r="AI275" s="72">
        <v>9.8070000000000004</v>
      </c>
      <c r="AJ275" s="74"/>
      <c r="AK275" s="60">
        <v>0.187</v>
      </c>
      <c r="AL275" s="73">
        <v>0.187</v>
      </c>
      <c r="AM275" s="59"/>
      <c r="AN275" s="59"/>
      <c r="AO275" s="60">
        <v>0.187</v>
      </c>
      <c r="AP275" s="59"/>
      <c r="AQ275" s="60">
        <v>0</v>
      </c>
      <c r="AR275" s="60">
        <v>14.552</v>
      </c>
      <c r="AS275" s="60">
        <v>0</v>
      </c>
      <c r="AT275" s="60">
        <v>0</v>
      </c>
      <c r="AU275" s="62"/>
      <c r="AV275" s="62"/>
      <c r="AW275" s="62"/>
      <c r="AX275" s="62"/>
      <c r="AY275" s="62"/>
      <c r="AZ275" s="62"/>
      <c r="BA275" s="62"/>
      <c r="BB275" s="62"/>
      <c r="BC275" s="62"/>
      <c r="BD275" s="62"/>
      <c r="BE275" s="62"/>
      <c r="BF275" s="62"/>
      <c r="BG275" s="62"/>
      <c r="BH275" s="62"/>
      <c r="BI275" s="62"/>
      <c r="BJ275" s="62"/>
      <c r="BK275" s="62"/>
      <c r="BL275" s="62"/>
      <c r="BM275" s="62"/>
      <c r="BN275" s="37"/>
    </row>
    <row r="276" spans="1:66" ht="15" x14ac:dyDescent="0.25">
      <c r="A276" s="71" t="s">
        <v>92</v>
      </c>
      <c r="B276" s="71" t="s">
        <v>414</v>
      </c>
      <c r="C276" s="72">
        <v>0</v>
      </c>
      <c r="D276" s="72">
        <v>4.8000000000000001E-2</v>
      </c>
      <c r="E276" s="72">
        <v>0</v>
      </c>
      <c r="F276" s="72">
        <v>0</v>
      </c>
      <c r="G276" s="72">
        <v>0</v>
      </c>
      <c r="H276" s="72">
        <v>0</v>
      </c>
      <c r="I276" s="72">
        <v>0</v>
      </c>
      <c r="J276" s="72">
        <v>0</v>
      </c>
      <c r="K276" s="72">
        <v>0</v>
      </c>
      <c r="L276" s="72">
        <v>0</v>
      </c>
      <c r="M276" s="72">
        <v>0</v>
      </c>
      <c r="N276" s="72">
        <v>0</v>
      </c>
      <c r="O276" s="72">
        <v>0</v>
      </c>
      <c r="P276" s="72">
        <v>0</v>
      </c>
      <c r="Q276" s="72">
        <v>0</v>
      </c>
      <c r="R276" s="72">
        <v>0</v>
      </c>
      <c r="S276" s="72">
        <v>0</v>
      </c>
      <c r="T276" s="72">
        <v>0</v>
      </c>
      <c r="U276" s="72">
        <v>0</v>
      </c>
      <c r="V276" s="72">
        <v>0</v>
      </c>
      <c r="W276" s="72">
        <v>0</v>
      </c>
      <c r="X276" s="72">
        <v>0</v>
      </c>
      <c r="Y276" s="72">
        <v>0</v>
      </c>
      <c r="Z276" s="72">
        <v>0</v>
      </c>
      <c r="AA276" s="72">
        <v>0</v>
      </c>
      <c r="AB276" s="72">
        <v>0</v>
      </c>
      <c r="AC276" s="72">
        <v>0</v>
      </c>
      <c r="AD276" s="72">
        <v>2</v>
      </c>
      <c r="AE276" s="72">
        <v>0</v>
      </c>
      <c r="AF276" s="72">
        <v>0</v>
      </c>
      <c r="AG276" s="72">
        <v>0</v>
      </c>
      <c r="AH276" s="72">
        <v>2.048</v>
      </c>
      <c r="AI276" s="72">
        <v>0</v>
      </c>
      <c r="AJ276" s="74"/>
      <c r="AK276" s="60">
        <v>0</v>
      </c>
      <c r="AL276" s="73">
        <v>0</v>
      </c>
      <c r="AM276" s="59"/>
      <c r="AN276" s="59"/>
      <c r="AO276" s="60">
        <v>0</v>
      </c>
      <c r="AP276" s="59"/>
      <c r="AQ276" s="60">
        <v>0</v>
      </c>
      <c r="AR276" s="60">
        <v>0</v>
      </c>
      <c r="AS276" s="60">
        <v>0</v>
      </c>
      <c r="AT276" s="60">
        <v>0</v>
      </c>
      <c r="AU276" s="62"/>
      <c r="AV276" s="62"/>
      <c r="AW276" s="62"/>
      <c r="AX276" s="62"/>
      <c r="AY276" s="62"/>
      <c r="AZ276" s="62"/>
      <c r="BA276" s="62"/>
      <c r="BB276" s="62"/>
      <c r="BC276" s="62"/>
      <c r="BD276" s="62"/>
      <c r="BE276" s="62"/>
      <c r="BF276" s="62"/>
      <c r="BG276" s="62"/>
      <c r="BH276" s="62"/>
      <c r="BI276" s="62"/>
      <c r="BJ276" s="62"/>
      <c r="BK276" s="62"/>
      <c r="BL276" s="62"/>
      <c r="BM276" s="62"/>
      <c r="BN276" s="37"/>
    </row>
    <row r="277" spans="1:66" ht="15" x14ac:dyDescent="0.25">
      <c r="A277" s="71" t="s">
        <v>73</v>
      </c>
      <c r="B277" s="71" t="s">
        <v>415</v>
      </c>
      <c r="C277" s="72">
        <v>0</v>
      </c>
      <c r="D277" s="72">
        <v>2.5</v>
      </c>
      <c r="E277" s="72">
        <v>0</v>
      </c>
      <c r="F277" s="72">
        <v>0</v>
      </c>
      <c r="G277" s="72">
        <v>0</v>
      </c>
      <c r="H277" s="72">
        <v>0</v>
      </c>
      <c r="I277" s="72">
        <v>0</v>
      </c>
      <c r="J277" s="72">
        <v>0</v>
      </c>
      <c r="K277" s="72">
        <v>0</v>
      </c>
      <c r="L277" s="72">
        <v>0</v>
      </c>
      <c r="M277" s="72">
        <v>0</v>
      </c>
      <c r="N277" s="72">
        <v>0</v>
      </c>
      <c r="O277" s="72">
        <v>0</v>
      </c>
      <c r="P277" s="72">
        <v>3.9</v>
      </c>
      <c r="Q277" s="72">
        <v>0</v>
      </c>
      <c r="R277" s="72">
        <v>0</v>
      </c>
      <c r="S277" s="72">
        <v>0</v>
      </c>
      <c r="T277" s="72">
        <v>0</v>
      </c>
      <c r="U277" s="72">
        <v>10.5</v>
      </c>
      <c r="V277" s="72">
        <v>0</v>
      </c>
      <c r="W277" s="72">
        <v>0</v>
      </c>
      <c r="X277" s="72">
        <v>0</v>
      </c>
      <c r="Y277" s="72">
        <v>0</v>
      </c>
      <c r="Z277" s="72">
        <v>0</v>
      </c>
      <c r="AA277" s="72">
        <v>0</v>
      </c>
      <c r="AB277" s="72">
        <v>0</v>
      </c>
      <c r="AC277" s="72">
        <v>0</v>
      </c>
      <c r="AD277" s="72">
        <v>0</v>
      </c>
      <c r="AE277" s="72">
        <v>0</v>
      </c>
      <c r="AF277" s="72">
        <v>0</v>
      </c>
      <c r="AG277" s="72">
        <v>0.2</v>
      </c>
      <c r="AH277" s="72">
        <v>17.100000000000001</v>
      </c>
      <c r="AI277" s="72">
        <v>13.089</v>
      </c>
      <c r="AJ277" s="74"/>
      <c r="AK277" s="60">
        <v>0.2</v>
      </c>
      <c r="AL277" s="73">
        <v>0.2</v>
      </c>
      <c r="AM277" s="59"/>
      <c r="AN277" s="59"/>
      <c r="AO277" s="60">
        <v>0.2</v>
      </c>
      <c r="AP277" s="59"/>
      <c r="AQ277" s="60">
        <v>0</v>
      </c>
      <c r="AR277" s="60">
        <v>3.9</v>
      </c>
      <c r="AS277" s="60">
        <v>10.5</v>
      </c>
      <c r="AT277" s="60">
        <v>0</v>
      </c>
      <c r="AU277" s="62"/>
      <c r="AV277" s="62"/>
      <c r="AW277" s="62"/>
      <c r="AX277" s="62"/>
      <c r="AY277" s="62"/>
      <c r="AZ277" s="62"/>
      <c r="BA277" s="62"/>
      <c r="BB277" s="62"/>
      <c r="BC277" s="62"/>
      <c r="BD277" s="62"/>
      <c r="BE277" s="62"/>
      <c r="BF277" s="62"/>
      <c r="BG277" s="62"/>
      <c r="BH277" s="62"/>
      <c r="BI277" s="62"/>
      <c r="BJ277" s="62"/>
      <c r="BK277" s="62"/>
      <c r="BL277" s="62"/>
      <c r="BM277" s="62"/>
      <c r="BN277" s="37"/>
    </row>
    <row r="278" spans="1:66" ht="15" x14ac:dyDescent="0.25">
      <c r="A278" s="71" t="s">
        <v>416</v>
      </c>
      <c r="B278" s="71" t="s">
        <v>417</v>
      </c>
      <c r="C278" s="72">
        <v>0</v>
      </c>
      <c r="D278" s="72">
        <v>0</v>
      </c>
      <c r="E278" s="72">
        <v>0</v>
      </c>
      <c r="F278" s="72">
        <v>0</v>
      </c>
      <c r="G278" s="72">
        <v>0</v>
      </c>
      <c r="H278" s="72">
        <v>0</v>
      </c>
      <c r="I278" s="72">
        <v>0</v>
      </c>
      <c r="J278" s="72">
        <v>0</v>
      </c>
      <c r="K278" s="72">
        <v>0</v>
      </c>
      <c r="L278" s="72">
        <v>0</v>
      </c>
      <c r="M278" s="72">
        <v>0</v>
      </c>
      <c r="N278" s="72">
        <v>0</v>
      </c>
      <c r="O278" s="72">
        <v>0</v>
      </c>
      <c r="P278" s="72">
        <v>0</v>
      </c>
      <c r="Q278" s="72">
        <v>0</v>
      </c>
      <c r="R278" s="72">
        <v>0</v>
      </c>
      <c r="S278" s="72">
        <v>0</v>
      </c>
      <c r="T278" s="72">
        <v>0</v>
      </c>
      <c r="U278" s="72">
        <v>0</v>
      </c>
      <c r="V278" s="72">
        <v>0</v>
      </c>
      <c r="W278" s="72">
        <v>0</v>
      </c>
      <c r="X278" s="72">
        <v>0</v>
      </c>
      <c r="Y278" s="72">
        <v>11.884</v>
      </c>
      <c r="Z278" s="72">
        <v>0</v>
      </c>
      <c r="AA278" s="72">
        <v>0</v>
      </c>
      <c r="AB278" s="72">
        <v>0</v>
      </c>
      <c r="AC278" s="72">
        <v>0</v>
      </c>
      <c r="AD278" s="72">
        <v>0</v>
      </c>
      <c r="AE278" s="72">
        <v>0</v>
      </c>
      <c r="AF278" s="72">
        <v>0</v>
      </c>
      <c r="AG278" s="72">
        <v>0</v>
      </c>
      <c r="AH278" s="72">
        <v>12.032995210000001</v>
      </c>
      <c r="AI278" s="72">
        <v>9.933014</v>
      </c>
      <c r="AJ278" s="74"/>
      <c r="AK278" s="60">
        <v>0</v>
      </c>
      <c r="AL278" s="73">
        <v>0.14899520999999999</v>
      </c>
      <c r="AM278" s="59"/>
      <c r="AN278" s="59"/>
      <c r="AO278" s="60">
        <v>0.14899520999999999</v>
      </c>
      <c r="AP278" s="59"/>
      <c r="AQ278" s="60">
        <v>0</v>
      </c>
      <c r="AR278" s="60">
        <v>11.884</v>
      </c>
      <c r="AS278" s="60">
        <v>0</v>
      </c>
      <c r="AT278" s="60">
        <v>0</v>
      </c>
      <c r="AU278" s="62"/>
      <c r="AV278" s="62"/>
      <c r="AW278" s="62"/>
      <c r="AX278" s="62"/>
      <c r="AY278" s="62"/>
      <c r="AZ278" s="62"/>
      <c r="BA278" s="62"/>
      <c r="BB278" s="62"/>
      <c r="BC278" s="62"/>
      <c r="BD278" s="62"/>
      <c r="BE278" s="62"/>
      <c r="BF278" s="62"/>
      <c r="BG278" s="62"/>
      <c r="BH278" s="62"/>
      <c r="BI278" s="62"/>
      <c r="BJ278" s="62"/>
      <c r="BK278" s="62"/>
      <c r="BL278" s="62"/>
      <c r="BM278" s="62"/>
      <c r="BN278" s="37"/>
    </row>
    <row r="279" spans="1:66" ht="15" x14ac:dyDescent="0.25">
      <c r="A279" s="71" t="s">
        <v>334</v>
      </c>
      <c r="B279" s="71" t="s">
        <v>418</v>
      </c>
      <c r="C279" s="72">
        <v>0</v>
      </c>
      <c r="D279" s="72">
        <v>0.1</v>
      </c>
      <c r="E279" s="72">
        <v>0</v>
      </c>
      <c r="F279" s="72">
        <v>0</v>
      </c>
      <c r="G279" s="72">
        <v>0</v>
      </c>
      <c r="H279" s="72">
        <v>0</v>
      </c>
      <c r="I279" s="72">
        <v>0</v>
      </c>
      <c r="J279" s="72">
        <v>0</v>
      </c>
      <c r="K279" s="72">
        <v>0</v>
      </c>
      <c r="L279" s="72">
        <v>0</v>
      </c>
      <c r="M279" s="72">
        <v>0</v>
      </c>
      <c r="N279" s="72">
        <v>0</v>
      </c>
      <c r="O279" s="72">
        <v>0</v>
      </c>
      <c r="P279" s="72">
        <v>17.7</v>
      </c>
      <c r="Q279" s="72">
        <v>0</v>
      </c>
      <c r="R279" s="72">
        <v>0</v>
      </c>
      <c r="S279" s="72">
        <v>0</v>
      </c>
      <c r="T279" s="72">
        <v>0</v>
      </c>
      <c r="U279" s="72">
        <v>11.5</v>
      </c>
      <c r="V279" s="72">
        <v>0</v>
      </c>
      <c r="W279" s="72">
        <v>0</v>
      </c>
      <c r="X279" s="72">
        <v>0</v>
      </c>
      <c r="Y279" s="72">
        <v>0</v>
      </c>
      <c r="Z279" s="72">
        <v>0</v>
      </c>
      <c r="AA279" s="72">
        <v>0</v>
      </c>
      <c r="AB279" s="72">
        <v>0</v>
      </c>
      <c r="AC279" s="72">
        <v>0</v>
      </c>
      <c r="AD279" s="72">
        <v>0</v>
      </c>
      <c r="AE279" s="72">
        <v>0</v>
      </c>
      <c r="AF279" s="72">
        <v>0</v>
      </c>
      <c r="AG279" s="72">
        <v>0.45</v>
      </c>
      <c r="AH279" s="72">
        <v>29.75</v>
      </c>
      <c r="AI279" s="72">
        <v>21</v>
      </c>
      <c r="AJ279" s="74"/>
      <c r="AK279" s="60">
        <v>0.45</v>
      </c>
      <c r="AL279" s="73">
        <v>0.45</v>
      </c>
      <c r="AM279" s="59"/>
      <c r="AN279" s="59"/>
      <c r="AO279" s="60">
        <v>0.45</v>
      </c>
      <c r="AP279" s="59"/>
      <c r="AQ279" s="60">
        <v>0</v>
      </c>
      <c r="AR279" s="60">
        <v>17.7</v>
      </c>
      <c r="AS279" s="60">
        <v>11.5</v>
      </c>
      <c r="AT279" s="60">
        <v>0</v>
      </c>
      <c r="AU279" s="62"/>
      <c r="AV279" s="62"/>
      <c r="AW279" s="62"/>
      <c r="AX279" s="62"/>
      <c r="AY279" s="62"/>
      <c r="AZ279" s="62"/>
      <c r="BA279" s="62"/>
      <c r="BB279" s="62"/>
      <c r="BC279" s="62"/>
      <c r="BD279" s="62"/>
      <c r="BE279" s="62"/>
      <c r="BF279" s="62"/>
      <c r="BG279" s="62"/>
      <c r="BH279" s="62"/>
      <c r="BI279" s="62"/>
      <c r="BJ279" s="62"/>
      <c r="BK279" s="62"/>
      <c r="BL279" s="62"/>
      <c r="BM279" s="62"/>
      <c r="BN279" s="37"/>
    </row>
    <row r="280" spans="1:66" ht="15" x14ac:dyDescent="0.25">
      <c r="A280" s="71" t="s">
        <v>419</v>
      </c>
      <c r="B280" s="71" t="s">
        <v>420</v>
      </c>
      <c r="C280" s="72">
        <v>0</v>
      </c>
      <c r="D280" s="72">
        <v>0.8</v>
      </c>
      <c r="E280" s="72">
        <v>6.7</v>
      </c>
      <c r="F280" s="72">
        <v>0</v>
      </c>
      <c r="G280" s="72">
        <v>0</v>
      </c>
      <c r="H280" s="72">
        <v>0</v>
      </c>
      <c r="I280" s="72">
        <v>0</v>
      </c>
      <c r="J280" s="72">
        <v>0</v>
      </c>
      <c r="K280" s="72">
        <v>0</v>
      </c>
      <c r="L280" s="72">
        <v>0</v>
      </c>
      <c r="M280" s="72">
        <v>6</v>
      </c>
      <c r="N280" s="72">
        <v>23</v>
      </c>
      <c r="O280" s="72">
        <v>0</v>
      </c>
      <c r="P280" s="72">
        <v>30</v>
      </c>
      <c r="Q280" s="72">
        <v>0</v>
      </c>
      <c r="R280" s="72">
        <v>0</v>
      </c>
      <c r="S280" s="72">
        <v>0</v>
      </c>
      <c r="T280" s="72">
        <v>0</v>
      </c>
      <c r="U280" s="72">
        <v>0</v>
      </c>
      <c r="V280" s="72">
        <v>0</v>
      </c>
      <c r="W280" s="72">
        <v>0</v>
      </c>
      <c r="X280" s="72">
        <v>0</v>
      </c>
      <c r="Y280" s="72">
        <v>0</v>
      </c>
      <c r="Z280" s="72">
        <v>0</v>
      </c>
      <c r="AA280" s="72">
        <v>0</v>
      </c>
      <c r="AB280" s="72">
        <v>0</v>
      </c>
      <c r="AC280" s="72">
        <v>0</v>
      </c>
      <c r="AD280" s="72">
        <v>2.1</v>
      </c>
      <c r="AE280" s="72">
        <v>0</v>
      </c>
      <c r="AF280" s="72">
        <v>0</v>
      </c>
      <c r="AG280" s="72">
        <v>1.1000000000000001</v>
      </c>
      <c r="AH280" s="72">
        <v>69.7</v>
      </c>
      <c r="AI280" s="72">
        <v>45.7</v>
      </c>
      <c r="AJ280" s="74"/>
      <c r="AK280" s="60">
        <v>1.1000000000000001</v>
      </c>
      <c r="AL280" s="73">
        <v>1.1000000000000001</v>
      </c>
      <c r="AM280" s="59"/>
      <c r="AN280" s="59"/>
      <c r="AO280" s="60">
        <v>1.1000000000000001</v>
      </c>
      <c r="AP280" s="59"/>
      <c r="AQ280" s="60">
        <v>6.7</v>
      </c>
      <c r="AR280" s="60">
        <v>59</v>
      </c>
      <c r="AS280" s="60">
        <v>0</v>
      </c>
      <c r="AT280" s="60">
        <v>0</v>
      </c>
      <c r="AU280" s="62"/>
      <c r="AV280" s="62"/>
      <c r="AW280" s="62"/>
      <c r="AX280" s="62"/>
      <c r="AY280" s="62"/>
      <c r="AZ280" s="62"/>
      <c r="BA280" s="62"/>
      <c r="BB280" s="62"/>
      <c r="BC280" s="62"/>
      <c r="BD280" s="62"/>
      <c r="BE280" s="62"/>
      <c r="BF280" s="62"/>
      <c r="BG280" s="62"/>
      <c r="BH280" s="62"/>
      <c r="BI280" s="62"/>
      <c r="BJ280" s="62"/>
      <c r="BK280" s="62"/>
      <c r="BL280" s="62"/>
      <c r="BM280" s="62"/>
      <c r="BN280" s="37"/>
    </row>
    <row r="281" spans="1:66" ht="15" x14ac:dyDescent="0.25">
      <c r="A281" s="129" t="s">
        <v>269</v>
      </c>
      <c r="B281" s="128" t="s">
        <v>894</v>
      </c>
      <c r="C281" s="175">
        <v>0</v>
      </c>
      <c r="D281" s="175">
        <v>0.22</v>
      </c>
      <c r="E281" s="175">
        <v>0</v>
      </c>
      <c r="F281" s="175">
        <v>0</v>
      </c>
      <c r="G281" s="175">
        <v>0</v>
      </c>
      <c r="H281" s="175">
        <v>0</v>
      </c>
      <c r="I281" s="175">
        <v>0</v>
      </c>
      <c r="J281" s="175">
        <v>0</v>
      </c>
      <c r="K281" s="175">
        <v>0</v>
      </c>
      <c r="L281" s="175">
        <v>0</v>
      </c>
      <c r="M281" s="175">
        <v>0</v>
      </c>
      <c r="N281" s="175">
        <v>0</v>
      </c>
      <c r="O281" s="175">
        <v>0</v>
      </c>
      <c r="P281" s="175">
        <v>0</v>
      </c>
      <c r="Q281" s="175">
        <v>0</v>
      </c>
      <c r="R281" s="175">
        <v>0</v>
      </c>
      <c r="S281" s="175">
        <v>0</v>
      </c>
      <c r="T281" s="175">
        <v>0</v>
      </c>
      <c r="U281" s="175">
        <v>6.35</v>
      </c>
      <c r="V281" s="175">
        <v>0</v>
      </c>
      <c r="W281" s="175">
        <v>0</v>
      </c>
      <c r="X281" s="175">
        <v>0</v>
      </c>
      <c r="Y281" s="175">
        <v>0</v>
      </c>
      <c r="Z281" s="175">
        <v>0</v>
      </c>
      <c r="AA281" s="175">
        <v>0</v>
      </c>
      <c r="AB281" s="175">
        <v>0</v>
      </c>
      <c r="AC281" s="175">
        <v>0.66</v>
      </c>
      <c r="AD281" s="175">
        <v>0</v>
      </c>
      <c r="AE281" s="175">
        <v>0</v>
      </c>
      <c r="AF281" s="175">
        <v>0</v>
      </c>
      <c r="AG281" s="175">
        <v>2E-3</v>
      </c>
      <c r="AH281" s="175">
        <v>7.2319999999999993</v>
      </c>
      <c r="AI281" s="175">
        <v>5.62</v>
      </c>
      <c r="AJ281" s="74"/>
      <c r="AK281" s="60">
        <v>2E-3</v>
      </c>
      <c r="AL281" s="73">
        <v>2E-3</v>
      </c>
      <c r="AM281" s="59"/>
      <c r="AN281" s="59"/>
      <c r="AO281" s="60">
        <v>0.66200000000000003</v>
      </c>
      <c r="AP281" s="59"/>
      <c r="AQ281" s="60">
        <v>0</v>
      </c>
      <c r="AR281" s="60">
        <v>0</v>
      </c>
      <c r="AS281" s="60">
        <v>6.35</v>
      </c>
      <c r="AT281" s="60">
        <v>0</v>
      </c>
      <c r="AU281" s="59"/>
      <c r="AV281" s="62"/>
      <c r="AW281" s="62"/>
      <c r="AX281" s="62"/>
      <c r="AY281" s="62"/>
      <c r="AZ281" s="62"/>
      <c r="BA281" s="62"/>
      <c r="BB281" s="62"/>
      <c r="BC281" s="62"/>
      <c r="BD281" s="62"/>
      <c r="BE281" s="62"/>
      <c r="BF281" s="62"/>
      <c r="BG281" s="62"/>
      <c r="BH281" s="62"/>
      <c r="BI281" s="62"/>
      <c r="BJ281" s="62"/>
      <c r="BK281" s="62"/>
      <c r="BL281" s="62"/>
      <c r="BM281" s="62"/>
      <c r="BN281" s="37"/>
    </row>
    <row r="282" spans="1:66" ht="15" x14ac:dyDescent="0.25">
      <c r="A282" s="71" t="s">
        <v>76</v>
      </c>
      <c r="B282" s="71" t="s">
        <v>421</v>
      </c>
      <c r="C282" s="72">
        <v>0</v>
      </c>
      <c r="D282" s="72">
        <v>1.2E-2</v>
      </c>
      <c r="E282" s="72">
        <v>0</v>
      </c>
      <c r="F282" s="72">
        <v>0</v>
      </c>
      <c r="G282" s="72">
        <v>0</v>
      </c>
      <c r="H282" s="72">
        <v>0</v>
      </c>
      <c r="I282" s="72">
        <v>0</v>
      </c>
      <c r="J282" s="72">
        <v>0</v>
      </c>
      <c r="K282" s="72">
        <v>0</v>
      </c>
      <c r="L282" s="72">
        <v>0</v>
      </c>
      <c r="M282" s="72">
        <v>0</v>
      </c>
      <c r="N282" s="72">
        <v>0</v>
      </c>
      <c r="O282" s="72">
        <v>0</v>
      </c>
      <c r="P282" s="72">
        <v>0</v>
      </c>
      <c r="Q282" s="72">
        <v>0</v>
      </c>
      <c r="R282" s="72">
        <v>0</v>
      </c>
      <c r="S282" s="72">
        <v>0</v>
      </c>
      <c r="T282" s="72">
        <v>0</v>
      </c>
      <c r="U282" s="72">
        <v>0</v>
      </c>
      <c r="V282" s="72">
        <v>0.28499999999999998</v>
      </c>
      <c r="W282" s="72">
        <v>0</v>
      </c>
      <c r="X282" s="72">
        <v>0</v>
      </c>
      <c r="Y282" s="72">
        <v>0</v>
      </c>
      <c r="Z282" s="72">
        <v>0</v>
      </c>
      <c r="AA282" s="72">
        <v>0</v>
      </c>
      <c r="AB282" s="72">
        <v>0</v>
      </c>
      <c r="AC282" s="72">
        <v>4.2000000000000003E-2</v>
      </c>
      <c r="AD282" s="72">
        <v>0</v>
      </c>
      <c r="AE282" s="72">
        <v>0</v>
      </c>
      <c r="AF282" s="72">
        <v>0</v>
      </c>
      <c r="AG282" s="72" t="s">
        <v>633</v>
      </c>
      <c r="AH282" s="72">
        <v>0.33899999999999997</v>
      </c>
      <c r="AI282" s="72">
        <v>0</v>
      </c>
      <c r="AJ282" s="74"/>
      <c r="AK282" s="60">
        <v>0</v>
      </c>
      <c r="AL282" s="73">
        <v>0</v>
      </c>
      <c r="AM282" s="59"/>
      <c r="AN282" s="59"/>
      <c r="AO282" s="60">
        <v>4.2000000000000003E-2</v>
      </c>
      <c r="AP282" s="59"/>
      <c r="AQ282" s="60">
        <v>0</v>
      </c>
      <c r="AR282" s="60">
        <v>0</v>
      </c>
      <c r="AS282" s="60">
        <v>0.28499999999999998</v>
      </c>
      <c r="AT282" s="60">
        <v>0</v>
      </c>
      <c r="AU282" s="62"/>
      <c r="AV282" s="62"/>
      <c r="AW282" s="62"/>
      <c r="AX282" s="62"/>
      <c r="AY282" s="62"/>
      <c r="AZ282" s="62"/>
      <c r="BA282" s="62"/>
      <c r="BB282" s="62"/>
      <c r="BC282" s="62"/>
      <c r="BD282" s="62"/>
      <c r="BE282" s="62"/>
      <c r="BF282" s="62"/>
      <c r="BG282" s="62"/>
      <c r="BH282" s="62"/>
      <c r="BI282" s="62"/>
      <c r="BJ282" s="62"/>
      <c r="BK282" s="62"/>
      <c r="BL282" s="62"/>
      <c r="BM282" s="62"/>
      <c r="BN282" s="37"/>
    </row>
    <row r="283" spans="1:66" ht="15" x14ac:dyDescent="0.25">
      <c r="A283" s="71" t="s">
        <v>422</v>
      </c>
      <c r="B283" s="71" t="s">
        <v>423</v>
      </c>
      <c r="C283" s="72">
        <v>0</v>
      </c>
      <c r="D283" s="72">
        <v>0</v>
      </c>
      <c r="E283" s="72">
        <v>0</v>
      </c>
      <c r="F283" s="72">
        <v>0</v>
      </c>
      <c r="G283" s="72">
        <v>0</v>
      </c>
      <c r="H283" s="72">
        <v>0</v>
      </c>
      <c r="I283" s="72">
        <v>0</v>
      </c>
      <c r="J283" s="72">
        <v>0</v>
      </c>
      <c r="K283" s="72">
        <v>0</v>
      </c>
      <c r="L283" s="72">
        <v>0</v>
      </c>
      <c r="M283" s="72">
        <v>0</v>
      </c>
      <c r="N283" s="72">
        <v>0</v>
      </c>
      <c r="O283" s="72">
        <v>0</v>
      </c>
      <c r="P283" s="72">
        <v>0</v>
      </c>
      <c r="Q283" s="72">
        <v>0</v>
      </c>
      <c r="R283" s="72">
        <v>0</v>
      </c>
      <c r="S283" s="72">
        <v>0</v>
      </c>
      <c r="T283" s="72">
        <v>0</v>
      </c>
      <c r="U283" s="72">
        <v>0</v>
      </c>
      <c r="V283" s="72">
        <v>0</v>
      </c>
      <c r="W283" s="72">
        <v>0</v>
      </c>
      <c r="X283" s="72">
        <v>0</v>
      </c>
      <c r="Y283" s="72">
        <v>0</v>
      </c>
      <c r="Z283" s="72">
        <v>0</v>
      </c>
      <c r="AA283" s="72">
        <v>0</v>
      </c>
      <c r="AB283" s="72">
        <v>0</v>
      </c>
      <c r="AC283" s="72">
        <v>0</v>
      </c>
      <c r="AD283" s="72">
        <v>0</v>
      </c>
      <c r="AE283" s="72">
        <v>0</v>
      </c>
      <c r="AF283" s="72">
        <v>0</v>
      </c>
      <c r="AG283" s="72" t="s">
        <v>633</v>
      </c>
      <c r="AH283" s="72">
        <v>0</v>
      </c>
      <c r="AI283" s="72">
        <v>0</v>
      </c>
      <c r="AJ283" s="74"/>
      <c r="AK283" s="60">
        <v>0</v>
      </c>
      <c r="AL283" s="73">
        <v>0</v>
      </c>
      <c r="AM283" s="59"/>
      <c r="AN283" s="59"/>
      <c r="AO283" s="60">
        <v>0</v>
      </c>
      <c r="AP283" s="59"/>
      <c r="AQ283" s="60">
        <v>0</v>
      </c>
      <c r="AR283" s="60">
        <v>0</v>
      </c>
      <c r="AS283" s="60">
        <v>0</v>
      </c>
      <c r="AT283" s="60">
        <v>0</v>
      </c>
      <c r="AU283" s="62"/>
      <c r="AV283" s="62"/>
      <c r="AW283" s="62"/>
      <c r="AX283" s="62"/>
      <c r="AY283" s="62"/>
      <c r="AZ283" s="62"/>
      <c r="BA283" s="62"/>
      <c r="BB283" s="62"/>
      <c r="BC283" s="62"/>
      <c r="BD283" s="62"/>
      <c r="BE283" s="62"/>
      <c r="BF283" s="62"/>
      <c r="BG283" s="62"/>
      <c r="BH283" s="62"/>
      <c r="BI283" s="62"/>
      <c r="BJ283" s="62"/>
      <c r="BK283" s="62"/>
      <c r="BL283" s="62"/>
      <c r="BM283" s="62"/>
      <c r="BN283" s="37"/>
    </row>
    <row r="284" spans="1:66" ht="15" x14ac:dyDescent="0.25">
      <c r="A284" s="71" t="s">
        <v>424</v>
      </c>
      <c r="B284" s="71" t="s">
        <v>425</v>
      </c>
      <c r="C284" s="72">
        <v>0</v>
      </c>
      <c r="D284" s="72">
        <v>0</v>
      </c>
      <c r="E284" s="72">
        <v>0</v>
      </c>
      <c r="F284" s="72">
        <v>0</v>
      </c>
      <c r="G284" s="72">
        <v>0</v>
      </c>
      <c r="H284" s="72">
        <v>0</v>
      </c>
      <c r="I284" s="72">
        <v>0</v>
      </c>
      <c r="J284" s="72">
        <v>0</v>
      </c>
      <c r="K284" s="72">
        <v>0</v>
      </c>
      <c r="L284" s="72">
        <v>0</v>
      </c>
      <c r="M284" s="72">
        <v>3.3</v>
      </c>
      <c r="N284" s="72">
        <v>0</v>
      </c>
      <c r="O284" s="72">
        <v>0</v>
      </c>
      <c r="P284" s="72">
        <v>0</v>
      </c>
      <c r="Q284" s="72">
        <v>0</v>
      </c>
      <c r="R284" s="72">
        <v>0</v>
      </c>
      <c r="S284" s="72">
        <v>0</v>
      </c>
      <c r="T284" s="72">
        <v>0</v>
      </c>
      <c r="U284" s="72">
        <v>0</v>
      </c>
      <c r="V284" s="72">
        <v>0</v>
      </c>
      <c r="W284" s="72">
        <v>0</v>
      </c>
      <c r="X284" s="72">
        <v>0</v>
      </c>
      <c r="Y284" s="72">
        <v>0</v>
      </c>
      <c r="Z284" s="72">
        <v>0</v>
      </c>
      <c r="AA284" s="72">
        <v>0</v>
      </c>
      <c r="AB284" s="72">
        <v>0</v>
      </c>
      <c r="AC284" s="72">
        <v>0</v>
      </c>
      <c r="AD284" s="72">
        <v>0</v>
      </c>
      <c r="AE284" s="72">
        <v>0</v>
      </c>
      <c r="AF284" s="72">
        <v>0</v>
      </c>
      <c r="AG284" s="72">
        <v>0</v>
      </c>
      <c r="AH284" s="72">
        <v>3.3434999999999997</v>
      </c>
      <c r="AI284" s="72">
        <v>2.9</v>
      </c>
      <c r="AJ284" s="74"/>
      <c r="AK284" s="60">
        <v>0</v>
      </c>
      <c r="AL284" s="73">
        <v>4.3499999999999997E-2</v>
      </c>
      <c r="AM284" s="59"/>
      <c r="AN284" s="59"/>
      <c r="AO284" s="60">
        <v>4.3499999999999997E-2</v>
      </c>
      <c r="AP284" s="59"/>
      <c r="AQ284" s="60">
        <v>0</v>
      </c>
      <c r="AR284" s="60">
        <v>3.3</v>
      </c>
      <c r="AS284" s="60">
        <v>0</v>
      </c>
      <c r="AT284" s="60">
        <v>0</v>
      </c>
      <c r="AU284" s="62"/>
      <c r="AV284" s="62"/>
      <c r="AW284" s="62"/>
      <c r="AX284" s="62"/>
      <c r="AY284" s="62"/>
      <c r="AZ284" s="62"/>
      <c r="BA284" s="62"/>
      <c r="BB284" s="62"/>
      <c r="BC284" s="62"/>
      <c r="BD284" s="62"/>
      <c r="BE284" s="62"/>
      <c r="BF284" s="62"/>
      <c r="BG284" s="62"/>
      <c r="BH284" s="62"/>
      <c r="BI284" s="62"/>
      <c r="BJ284" s="62"/>
      <c r="BK284" s="62"/>
      <c r="BL284" s="62"/>
      <c r="BM284" s="62"/>
      <c r="BN284" s="37"/>
    </row>
    <row r="285" spans="1:66" ht="15" x14ac:dyDescent="0.25">
      <c r="A285" s="71" t="s">
        <v>199</v>
      </c>
      <c r="B285" s="71" t="s">
        <v>426</v>
      </c>
      <c r="C285" s="72">
        <v>0</v>
      </c>
      <c r="D285" s="72">
        <v>0</v>
      </c>
      <c r="E285" s="72">
        <v>0</v>
      </c>
      <c r="F285" s="72">
        <v>0</v>
      </c>
      <c r="G285" s="72">
        <v>0</v>
      </c>
      <c r="H285" s="72">
        <v>0</v>
      </c>
      <c r="I285" s="72">
        <v>0</v>
      </c>
      <c r="J285" s="72">
        <v>0</v>
      </c>
      <c r="K285" s="72">
        <v>1.105</v>
      </c>
      <c r="L285" s="72">
        <v>0</v>
      </c>
      <c r="M285" s="72">
        <v>0</v>
      </c>
      <c r="N285" s="72">
        <v>0</v>
      </c>
      <c r="O285" s="72">
        <v>0</v>
      </c>
      <c r="P285" s="72">
        <v>85.463973893942125</v>
      </c>
      <c r="Q285" s="72">
        <v>0</v>
      </c>
      <c r="R285" s="72">
        <v>0</v>
      </c>
      <c r="S285" s="72">
        <v>0</v>
      </c>
      <c r="T285" s="72">
        <v>11.396016723691863</v>
      </c>
      <c r="U285" s="72">
        <v>0</v>
      </c>
      <c r="V285" s="72">
        <v>0</v>
      </c>
      <c r="W285" s="72">
        <v>0</v>
      </c>
      <c r="X285" s="72">
        <v>0</v>
      </c>
      <c r="Y285" s="72">
        <v>0.69599999999999995</v>
      </c>
      <c r="Z285" s="72">
        <v>0</v>
      </c>
      <c r="AA285" s="72">
        <v>0</v>
      </c>
      <c r="AB285" s="72">
        <v>0</v>
      </c>
      <c r="AC285" s="72">
        <v>0</v>
      </c>
      <c r="AD285" s="72">
        <v>1.105</v>
      </c>
      <c r="AE285" s="72">
        <v>0</v>
      </c>
      <c r="AF285" s="72">
        <v>0</v>
      </c>
      <c r="AG285" s="72">
        <v>4.4530000000000003</v>
      </c>
      <c r="AH285" s="72">
        <v>104.21899061763399</v>
      </c>
      <c r="AI285" s="72">
        <v>113.4</v>
      </c>
      <c r="AJ285" s="74"/>
      <c r="AK285" s="60">
        <v>4.4530000000000003</v>
      </c>
      <c r="AL285" s="73">
        <v>4.4530000000000003</v>
      </c>
      <c r="AM285" s="59"/>
      <c r="AN285" s="59"/>
      <c r="AO285" s="60">
        <v>4.4530000000000003</v>
      </c>
      <c r="AP285" s="59"/>
      <c r="AQ285" s="60">
        <v>0</v>
      </c>
      <c r="AR285" s="60">
        <v>86.159973893942123</v>
      </c>
      <c r="AS285" s="60">
        <v>0</v>
      </c>
      <c r="AT285" s="60">
        <v>0</v>
      </c>
      <c r="AU285" s="62"/>
      <c r="AV285" s="62"/>
      <c r="AW285" s="62"/>
      <c r="AX285" s="62"/>
      <c r="AY285" s="62"/>
      <c r="AZ285" s="62"/>
      <c r="BA285" s="62"/>
      <c r="BB285" s="62"/>
      <c r="BC285" s="62"/>
      <c r="BD285" s="62"/>
      <c r="BE285" s="62"/>
      <c r="BF285" s="62"/>
      <c r="BG285" s="62"/>
      <c r="BH285" s="62"/>
      <c r="BI285" s="62"/>
      <c r="BJ285" s="62"/>
      <c r="BK285" s="62"/>
      <c r="BL285" s="62"/>
      <c r="BM285" s="62"/>
      <c r="BN285" s="37"/>
    </row>
    <row r="286" spans="1:66" ht="15" x14ac:dyDescent="0.25">
      <c r="A286" s="71" t="s">
        <v>67</v>
      </c>
      <c r="B286" s="71" t="s">
        <v>427</v>
      </c>
      <c r="C286" s="72">
        <v>0</v>
      </c>
      <c r="D286" s="72">
        <v>0.441</v>
      </c>
      <c r="E286" s="72">
        <v>0</v>
      </c>
      <c r="F286" s="72">
        <v>0.55300000000000005</v>
      </c>
      <c r="G286" s="72">
        <v>0</v>
      </c>
      <c r="H286" s="72">
        <v>0</v>
      </c>
      <c r="I286" s="72">
        <v>0</v>
      </c>
      <c r="J286" s="72">
        <v>0</v>
      </c>
      <c r="K286" s="72">
        <v>0</v>
      </c>
      <c r="L286" s="72">
        <v>0</v>
      </c>
      <c r="M286" s="72">
        <v>0</v>
      </c>
      <c r="N286" s="72">
        <v>0</v>
      </c>
      <c r="O286" s="72">
        <v>0</v>
      </c>
      <c r="P286" s="72">
        <v>0</v>
      </c>
      <c r="Q286" s="72">
        <v>0</v>
      </c>
      <c r="R286" s="72">
        <v>0</v>
      </c>
      <c r="S286" s="72">
        <v>0</v>
      </c>
      <c r="T286" s="72">
        <v>46.735999999999997</v>
      </c>
      <c r="U286" s="72">
        <v>0</v>
      </c>
      <c r="V286" s="72">
        <v>0</v>
      </c>
      <c r="W286" s="72">
        <v>0</v>
      </c>
      <c r="X286" s="72">
        <v>0</v>
      </c>
      <c r="Y286" s="72">
        <v>0</v>
      </c>
      <c r="Z286" s="72">
        <v>0</v>
      </c>
      <c r="AA286" s="72">
        <v>0</v>
      </c>
      <c r="AB286" s="72">
        <v>0</v>
      </c>
      <c r="AC286" s="72">
        <v>0.15</v>
      </c>
      <c r="AD286" s="72">
        <v>0</v>
      </c>
      <c r="AE286" s="72">
        <v>0</v>
      </c>
      <c r="AF286" s="72">
        <v>0</v>
      </c>
      <c r="AG286" s="72">
        <v>1.163</v>
      </c>
      <c r="AH286" s="72">
        <v>49.042999999999992</v>
      </c>
      <c r="AI286" s="72">
        <v>38.299999999999997</v>
      </c>
      <c r="AJ286" s="74"/>
      <c r="AK286" s="60">
        <v>1.163</v>
      </c>
      <c r="AL286" s="73">
        <v>1.163</v>
      </c>
      <c r="AM286" s="59"/>
      <c r="AN286" s="59"/>
      <c r="AO286" s="60">
        <v>1.3129999999999999</v>
      </c>
      <c r="AP286" s="59"/>
      <c r="AQ286" s="60">
        <v>0.55300000000000005</v>
      </c>
      <c r="AR286" s="60">
        <v>0</v>
      </c>
      <c r="AS286" s="60">
        <v>0</v>
      </c>
      <c r="AT286" s="60">
        <v>0</v>
      </c>
      <c r="AU286" s="62"/>
      <c r="AV286" s="62"/>
      <c r="AW286" s="62"/>
      <c r="AX286" s="62"/>
      <c r="AY286" s="62"/>
      <c r="AZ286" s="62"/>
      <c r="BA286" s="62"/>
      <c r="BB286" s="62"/>
      <c r="BC286" s="62"/>
      <c r="BD286" s="62"/>
      <c r="BE286" s="62"/>
      <c r="BF286" s="62"/>
      <c r="BG286" s="62"/>
      <c r="BH286" s="62"/>
      <c r="BI286" s="62"/>
      <c r="BJ286" s="62"/>
      <c r="BK286" s="62"/>
      <c r="BL286" s="62"/>
      <c r="BM286" s="62"/>
      <c r="BN286" s="37"/>
    </row>
    <row r="287" spans="1:66" ht="15" x14ac:dyDescent="0.25">
      <c r="A287" s="71" t="s">
        <v>428</v>
      </c>
      <c r="B287" s="71" t="s">
        <v>429</v>
      </c>
      <c r="C287" s="72">
        <v>0</v>
      </c>
      <c r="D287" s="72">
        <v>0.7</v>
      </c>
      <c r="E287" s="72">
        <v>0</v>
      </c>
      <c r="F287" s="72">
        <v>0</v>
      </c>
      <c r="G287" s="72">
        <v>0</v>
      </c>
      <c r="H287" s="72">
        <v>0</v>
      </c>
      <c r="I287" s="72">
        <v>4.7</v>
      </c>
      <c r="J287" s="72">
        <v>0</v>
      </c>
      <c r="K287" s="72">
        <v>0</v>
      </c>
      <c r="L287" s="72">
        <v>0</v>
      </c>
      <c r="M287" s="72">
        <v>0</v>
      </c>
      <c r="N287" s="72">
        <v>22.390186948363333</v>
      </c>
      <c r="O287" s="72">
        <v>43.5210508026965</v>
      </c>
      <c r="P287" s="72">
        <v>0</v>
      </c>
      <c r="Q287" s="72">
        <v>0</v>
      </c>
      <c r="R287" s="72">
        <v>0</v>
      </c>
      <c r="S287" s="72">
        <v>0</v>
      </c>
      <c r="T287" s="72">
        <v>0</v>
      </c>
      <c r="U287" s="72">
        <v>0</v>
      </c>
      <c r="V287" s="72">
        <v>86.1</v>
      </c>
      <c r="W287" s="72">
        <v>0</v>
      </c>
      <c r="X287" s="72">
        <v>0</v>
      </c>
      <c r="Y287" s="72">
        <v>0</v>
      </c>
      <c r="Z287" s="72">
        <v>98.047565657181167</v>
      </c>
      <c r="AA287" s="72">
        <v>0</v>
      </c>
      <c r="AB287" s="72">
        <v>0</v>
      </c>
      <c r="AC287" s="72">
        <v>0.08</v>
      </c>
      <c r="AD287" s="72">
        <v>0</v>
      </c>
      <c r="AE287" s="72">
        <v>0</v>
      </c>
      <c r="AF287" s="72">
        <v>0</v>
      </c>
      <c r="AG287" s="72">
        <v>10.7</v>
      </c>
      <c r="AH287" s="72">
        <v>266.23880340824104</v>
      </c>
      <c r="AI287" s="72">
        <v>239</v>
      </c>
      <c r="AJ287" s="74"/>
      <c r="AK287" s="60">
        <v>10.7</v>
      </c>
      <c r="AL287" s="73">
        <v>10.7</v>
      </c>
      <c r="AM287" s="59"/>
      <c r="AN287" s="59"/>
      <c r="AO287" s="60">
        <v>10.78</v>
      </c>
      <c r="AP287" s="59"/>
      <c r="AQ287" s="60">
        <v>4.7</v>
      </c>
      <c r="AR287" s="60">
        <v>65.911237751059829</v>
      </c>
      <c r="AS287" s="60">
        <v>86.1</v>
      </c>
      <c r="AT287" s="60">
        <v>0</v>
      </c>
      <c r="AU287" s="62"/>
      <c r="AV287" s="62"/>
      <c r="AW287" s="62"/>
      <c r="AX287" s="62"/>
      <c r="AY287" s="62"/>
      <c r="AZ287" s="62"/>
      <c r="BA287" s="62"/>
      <c r="BB287" s="62"/>
      <c r="BC287" s="62"/>
      <c r="BD287" s="62"/>
      <c r="BE287" s="62"/>
      <c r="BF287" s="62"/>
      <c r="BG287" s="62"/>
      <c r="BH287" s="62"/>
      <c r="BI287" s="62"/>
      <c r="BJ287" s="62"/>
      <c r="BK287" s="62"/>
      <c r="BL287" s="62"/>
      <c r="BM287" s="62"/>
      <c r="BN287" s="37"/>
    </row>
    <row r="288" spans="1:66" ht="15" x14ac:dyDescent="0.25">
      <c r="A288" s="71" t="s">
        <v>430</v>
      </c>
      <c r="B288" s="71" t="s">
        <v>431</v>
      </c>
      <c r="C288" s="72">
        <v>0</v>
      </c>
      <c r="D288" s="72">
        <v>0.4</v>
      </c>
      <c r="E288" s="72">
        <v>0</v>
      </c>
      <c r="F288" s="72">
        <v>0</v>
      </c>
      <c r="G288" s="72">
        <v>0</v>
      </c>
      <c r="H288" s="72">
        <v>0</v>
      </c>
      <c r="I288" s="72">
        <v>8.9</v>
      </c>
      <c r="J288" s="72">
        <v>0</v>
      </c>
      <c r="K288" s="72">
        <v>0</v>
      </c>
      <c r="L288" s="72">
        <v>0</v>
      </c>
      <c r="M288" s="72">
        <v>0</v>
      </c>
      <c r="N288" s="72">
        <v>0</v>
      </c>
      <c r="O288" s="72">
        <v>0</v>
      </c>
      <c r="P288" s="72">
        <v>0</v>
      </c>
      <c r="Q288" s="72">
        <v>0</v>
      </c>
      <c r="R288" s="72">
        <v>0</v>
      </c>
      <c r="S288" s="72">
        <v>0</v>
      </c>
      <c r="T288" s="72">
        <v>0</v>
      </c>
      <c r="U288" s="72">
        <v>0</v>
      </c>
      <c r="V288" s="72">
        <v>3.1</v>
      </c>
      <c r="W288" s="72">
        <v>0</v>
      </c>
      <c r="X288" s="72">
        <v>0</v>
      </c>
      <c r="Y288" s="72">
        <v>44.2</v>
      </c>
      <c r="Z288" s="72">
        <v>0</v>
      </c>
      <c r="AA288" s="72">
        <v>0</v>
      </c>
      <c r="AB288" s="72">
        <v>0</v>
      </c>
      <c r="AC288" s="72">
        <v>0</v>
      </c>
      <c r="AD288" s="72">
        <v>0</v>
      </c>
      <c r="AE288" s="72">
        <v>0</v>
      </c>
      <c r="AF288" s="72">
        <v>0</v>
      </c>
      <c r="AG288" s="72">
        <v>1.5</v>
      </c>
      <c r="AH288" s="72">
        <v>58.1</v>
      </c>
      <c r="AI288" s="72">
        <v>47.2</v>
      </c>
      <c r="AJ288" s="74"/>
      <c r="AK288" s="60">
        <v>1.5</v>
      </c>
      <c r="AL288" s="73">
        <v>1.5</v>
      </c>
      <c r="AM288" s="59"/>
      <c r="AN288" s="59"/>
      <c r="AO288" s="60">
        <v>1.5</v>
      </c>
      <c r="AP288" s="59"/>
      <c r="AQ288" s="60">
        <v>8.9</v>
      </c>
      <c r="AR288" s="60">
        <v>44.2</v>
      </c>
      <c r="AS288" s="60">
        <v>3.1</v>
      </c>
      <c r="AT288" s="60">
        <v>0</v>
      </c>
      <c r="AU288" s="62"/>
      <c r="AV288" s="62"/>
      <c r="AW288" s="62"/>
      <c r="AX288" s="62"/>
      <c r="AY288" s="62"/>
      <c r="AZ288" s="62"/>
      <c r="BA288" s="62"/>
      <c r="BB288" s="62"/>
      <c r="BC288" s="62"/>
      <c r="BD288" s="62"/>
      <c r="BE288" s="62"/>
      <c r="BF288" s="62"/>
      <c r="BG288" s="62"/>
      <c r="BH288" s="62"/>
      <c r="BI288" s="62"/>
      <c r="BJ288" s="62"/>
      <c r="BK288" s="62"/>
      <c r="BL288" s="62"/>
      <c r="BM288" s="62"/>
      <c r="BN288" s="37"/>
    </row>
    <row r="289" spans="1:66" ht="15" x14ac:dyDescent="0.25">
      <c r="A289" s="71" t="s">
        <v>218</v>
      </c>
      <c r="B289" s="71" t="s">
        <v>432</v>
      </c>
      <c r="C289" s="72">
        <v>0</v>
      </c>
      <c r="D289" s="72">
        <v>0.1</v>
      </c>
      <c r="E289" s="72">
        <v>0</v>
      </c>
      <c r="F289" s="72">
        <v>0</v>
      </c>
      <c r="G289" s="72">
        <v>0</v>
      </c>
      <c r="H289" s="72">
        <v>0</v>
      </c>
      <c r="I289" s="72">
        <v>0</v>
      </c>
      <c r="J289" s="72">
        <v>0</v>
      </c>
      <c r="K289" s="72">
        <v>0</v>
      </c>
      <c r="L289" s="72">
        <v>0</v>
      </c>
      <c r="M289" s="72">
        <v>0</v>
      </c>
      <c r="N289" s="72">
        <v>0</v>
      </c>
      <c r="O289" s="72">
        <v>0</v>
      </c>
      <c r="P289" s="72">
        <v>0</v>
      </c>
      <c r="Q289" s="72">
        <v>0</v>
      </c>
      <c r="R289" s="72">
        <v>0</v>
      </c>
      <c r="S289" s="72">
        <v>0</v>
      </c>
      <c r="T289" s="72">
        <v>0</v>
      </c>
      <c r="U289" s="72">
        <v>0</v>
      </c>
      <c r="V289" s="72">
        <v>1.9</v>
      </c>
      <c r="W289" s="72">
        <v>0</v>
      </c>
      <c r="X289" s="72">
        <v>0</v>
      </c>
      <c r="Y289" s="72">
        <v>0</v>
      </c>
      <c r="Z289" s="72">
        <v>0</v>
      </c>
      <c r="AA289" s="72">
        <v>0.1</v>
      </c>
      <c r="AB289" s="72">
        <v>0.27</v>
      </c>
      <c r="AC289" s="72">
        <v>0.28000000000000003</v>
      </c>
      <c r="AD289" s="72">
        <v>0</v>
      </c>
      <c r="AE289" s="72">
        <v>0</v>
      </c>
      <c r="AF289" s="72">
        <v>0</v>
      </c>
      <c r="AG289" s="72">
        <v>0</v>
      </c>
      <c r="AH289" s="72">
        <v>2.5815000000000001</v>
      </c>
      <c r="AI289" s="72">
        <v>2.1</v>
      </c>
      <c r="AJ289" s="74"/>
      <c r="AK289" s="60">
        <v>0</v>
      </c>
      <c r="AL289" s="73">
        <v>3.15E-2</v>
      </c>
      <c r="AM289" s="59"/>
      <c r="AN289" s="59"/>
      <c r="AO289" s="60">
        <v>0.41149999999999998</v>
      </c>
      <c r="AP289" s="59"/>
      <c r="AQ289" s="60">
        <v>0</v>
      </c>
      <c r="AR289" s="60">
        <v>0</v>
      </c>
      <c r="AS289" s="60">
        <v>1.9</v>
      </c>
      <c r="AT289" s="60">
        <v>0.17</v>
      </c>
      <c r="AU289" s="62"/>
      <c r="AV289" s="62"/>
      <c r="AW289" s="62"/>
      <c r="AX289" s="62"/>
      <c r="AY289" s="62"/>
      <c r="AZ289" s="62"/>
      <c r="BA289" s="62"/>
      <c r="BB289" s="62"/>
      <c r="BC289" s="62"/>
      <c r="BD289" s="62"/>
      <c r="BE289" s="62"/>
      <c r="BF289" s="62"/>
      <c r="BG289" s="62"/>
      <c r="BH289" s="62"/>
      <c r="BI289" s="62"/>
      <c r="BJ289" s="62"/>
      <c r="BK289" s="62"/>
      <c r="BL289" s="62"/>
      <c r="BM289" s="62"/>
      <c r="BN289" s="37"/>
    </row>
    <row r="290" spans="1:66" ht="15" x14ac:dyDescent="0.25">
      <c r="A290" s="71" t="s">
        <v>143</v>
      </c>
      <c r="B290" s="71" t="s">
        <v>433</v>
      </c>
      <c r="C290" s="72">
        <v>0</v>
      </c>
      <c r="D290" s="72">
        <v>1.6040000000000001</v>
      </c>
      <c r="E290" s="72">
        <v>0</v>
      </c>
      <c r="F290" s="72">
        <v>0</v>
      </c>
      <c r="G290" s="72">
        <v>0</v>
      </c>
      <c r="H290" s="72">
        <v>0</v>
      </c>
      <c r="I290" s="72">
        <v>0</v>
      </c>
      <c r="J290" s="72">
        <v>0</v>
      </c>
      <c r="K290" s="72">
        <v>0</v>
      </c>
      <c r="L290" s="72">
        <v>0</v>
      </c>
      <c r="M290" s="72">
        <v>0</v>
      </c>
      <c r="N290" s="72">
        <v>0</v>
      </c>
      <c r="O290" s="72">
        <v>0</v>
      </c>
      <c r="P290" s="72">
        <v>27.419</v>
      </c>
      <c r="Q290" s="72">
        <v>0</v>
      </c>
      <c r="R290" s="72">
        <v>0</v>
      </c>
      <c r="S290" s="72">
        <v>0</v>
      </c>
      <c r="T290" s="72">
        <v>0</v>
      </c>
      <c r="U290" s="72">
        <v>0</v>
      </c>
      <c r="V290" s="72">
        <v>0</v>
      </c>
      <c r="W290" s="72">
        <v>2.5920000000000001</v>
      </c>
      <c r="X290" s="72">
        <v>0</v>
      </c>
      <c r="Y290" s="72">
        <v>0</v>
      </c>
      <c r="Z290" s="72">
        <v>0</v>
      </c>
      <c r="AA290" s="72">
        <v>0</v>
      </c>
      <c r="AB290" s="72">
        <v>0</v>
      </c>
      <c r="AC290" s="72">
        <v>0</v>
      </c>
      <c r="AD290" s="72">
        <v>0</v>
      </c>
      <c r="AE290" s="72">
        <v>0</v>
      </c>
      <c r="AF290" s="72">
        <v>0</v>
      </c>
      <c r="AG290" s="72">
        <v>0.60499999999999998</v>
      </c>
      <c r="AH290" s="72">
        <v>32.22</v>
      </c>
      <c r="AI290" s="72">
        <v>26.86</v>
      </c>
      <c r="AJ290" s="74"/>
      <c r="AK290" s="60">
        <v>0.60499999999999998</v>
      </c>
      <c r="AL290" s="73">
        <v>0.60499999999999998</v>
      </c>
      <c r="AM290" s="59"/>
      <c r="AN290" s="59"/>
      <c r="AO290" s="60">
        <v>0.60499999999999998</v>
      </c>
      <c r="AP290" s="59"/>
      <c r="AQ290" s="60">
        <v>0</v>
      </c>
      <c r="AR290" s="60">
        <v>27.419</v>
      </c>
      <c r="AS290" s="60">
        <v>0</v>
      </c>
      <c r="AT290" s="60">
        <v>0</v>
      </c>
      <c r="AU290" s="62"/>
      <c r="AV290" s="62"/>
      <c r="AW290" s="62"/>
      <c r="AX290" s="62"/>
      <c r="AY290" s="62"/>
      <c r="AZ290" s="62"/>
      <c r="BA290" s="62"/>
      <c r="BB290" s="62"/>
      <c r="BC290" s="62"/>
      <c r="BD290" s="62"/>
      <c r="BE290" s="62"/>
      <c r="BF290" s="62"/>
      <c r="BG290" s="62"/>
      <c r="BH290" s="62"/>
      <c r="BI290" s="62"/>
      <c r="BJ290" s="62"/>
      <c r="BK290" s="62"/>
      <c r="BL290" s="62"/>
      <c r="BM290" s="62"/>
      <c r="BN290" s="37"/>
    </row>
    <row r="291" spans="1:66" ht="15" x14ac:dyDescent="0.25">
      <c r="A291" s="71" t="s">
        <v>434</v>
      </c>
      <c r="B291" s="71" t="s">
        <v>435</v>
      </c>
      <c r="C291" s="72">
        <v>0</v>
      </c>
      <c r="D291" s="72">
        <v>0.8</v>
      </c>
      <c r="E291" s="72">
        <v>0</v>
      </c>
      <c r="F291" s="72">
        <v>0</v>
      </c>
      <c r="G291" s="72">
        <v>0</v>
      </c>
      <c r="H291" s="72">
        <v>0</v>
      </c>
      <c r="I291" s="72">
        <v>0</v>
      </c>
      <c r="J291" s="72">
        <v>0</v>
      </c>
      <c r="K291" s="72">
        <v>2.86</v>
      </c>
      <c r="L291" s="72">
        <v>0</v>
      </c>
      <c r="M291" s="72">
        <v>0</v>
      </c>
      <c r="N291" s="72">
        <v>97.254000000000005</v>
      </c>
      <c r="O291" s="72">
        <v>0</v>
      </c>
      <c r="P291" s="72">
        <v>0</v>
      </c>
      <c r="Q291" s="72">
        <v>0</v>
      </c>
      <c r="R291" s="72">
        <v>0</v>
      </c>
      <c r="S291" s="72">
        <v>0</v>
      </c>
      <c r="T291" s="72">
        <v>0</v>
      </c>
      <c r="U291" s="72">
        <v>0</v>
      </c>
      <c r="V291" s="72">
        <v>0</v>
      </c>
      <c r="W291" s="72">
        <v>0</v>
      </c>
      <c r="X291" s="72">
        <v>0</v>
      </c>
      <c r="Y291" s="72">
        <v>0</v>
      </c>
      <c r="Z291" s="72">
        <v>0</v>
      </c>
      <c r="AA291" s="72">
        <v>0</v>
      </c>
      <c r="AB291" s="72">
        <v>0</v>
      </c>
      <c r="AC291" s="72">
        <v>0</v>
      </c>
      <c r="AD291" s="72">
        <v>0</v>
      </c>
      <c r="AE291" s="72">
        <v>0</v>
      </c>
      <c r="AF291" s="72">
        <v>0</v>
      </c>
      <c r="AG291" s="72">
        <v>1.5009999999999999</v>
      </c>
      <c r="AH291" s="72">
        <v>102.41500000000001</v>
      </c>
      <c r="AI291" s="72">
        <v>80.304000000000002</v>
      </c>
      <c r="AJ291" s="74"/>
      <c r="AK291" s="60">
        <v>1.5009999999999999</v>
      </c>
      <c r="AL291" s="73">
        <v>1.5009999999999999</v>
      </c>
      <c r="AM291" s="59"/>
      <c r="AN291" s="59"/>
      <c r="AO291" s="60">
        <v>1.5009999999999999</v>
      </c>
      <c r="AP291" s="59"/>
      <c r="AQ291" s="60">
        <v>0</v>
      </c>
      <c r="AR291" s="60">
        <v>97.254000000000005</v>
      </c>
      <c r="AS291" s="60">
        <v>0</v>
      </c>
      <c r="AT291" s="60">
        <v>0</v>
      </c>
      <c r="AU291" s="62"/>
      <c r="AV291" s="62"/>
      <c r="AW291" s="62"/>
      <c r="AX291" s="62"/>
      <c r="AY291" s="62"/>
      <c r="AZ291" s="62"/>
      <c r="BA291" s="62"/>
      <c r="BB291" s="62"/>
      <c r="BC291" s="62"/>
      <c r="BD291" s="62"/>
      <c r="BE291" s="62"/>
      <c r="BF291" s="62"/>
      <c r="BG291" s="62"/>
      <c r="BH291" s="62"/>
      <c r="BI291" s="62"/>
      <c r="BJ291" s="62"/>
      <c r="BK291" s="62"/>
      <c r="BL291" s="62"/>
      <c r="BM291" s="62"/>
      <c r="BN291" s="37"/>
    </row>
    <row r="292" spans="1:66" ht="15" x14ac:dyDescent="0.25">
      <c r="A292" s="71" t="s">
        <v>89</v>
      </c>
      <c r="B292" s="71" t="s">
        <v>436</v>
      </c>
      <c r="C292" s="72">
        <v>0</v>
      </c>
      <c r="D292" s="72">
        <v>8.3140000000000001</v>
      </c>
      <c r="E292" s="72">
        <v>6.5012333272302971</v>
      </c>
      <c r="F292" s="72">
        <v>0</v>
      </c>
      <c r="G292" s="72">
        <v>0</v>
      </c>
      <c r="H292" s="72">
        <v>0</v>
      </c>
      <c r="I292" s="72">
        <v>0</v>
      </c>
      <c r="J292" s="72">
        <v>0</v>
      </c>
      <c r="K292" s="72">
        <v>0</v>
      </c>
      <c r="L292" s="72">
        <v>0</v>
      </c>
      <c r="M292" s="72">
        <v>42.331400844782664</v>
      </c>
      <c r="N292" s="72">
        <v>78.292739374616588</v>
      </c>
      <c r="O292" s="72">
        <v>8.879937134745294</v>
      </c>
      <c r="P292" s="72">
        <v>50.940306754465581</v>
      </c>
      <c r="Q292" s="72">
        <v>0</v>
      </c>
      <c r="R292" s="72">
        <v>5.8259420160851967</v>
      </c>
      <c r="S292" s="72">
        <v>0</v>
      </c>
      <c r="T292" s="72">
        <v>0</v>
      </c>
      <c r="U292" s="72">
        <v>0.44622998558372418</v>
      </c>
      <c r="V292" s="72">
        <v>0</v>
      </c>
      <c r="W292" s="72">
        <v>0</v>
      </c>
      <c r="X292" s="72">
        <v>0</v>
      </c>
      <c r="Y292" s="72">
        <v>67.492561684002254</v>
      </c>
      <c r="Z292" s="72">
        <v>67.529934467999141</v>
      </c>
      <c r="AA292" s="72">
        <v>0</v>
      </c>
      <c r="AB292" s="72">
        <v>0</v>
      </c>
      <c r="AC292" s="72">
        <v>0.105</v>
      </c>
      <c r="AD292" s="72">
        <v>0</v>
      </c>
      <c r="AE292" s="72">
        <v>0</v>
      </c>
      <c r="AF292" s="72">
        <v>0</v>
      </c>
      <c r="AG292" s="72">
        <v>18.574999999999999</v>
      </c>
      <c r="AH292" s="72">
        <v>355.23428558951076</v>
      </c>
      <c r="AI292" s="72">
        <v>302.68599999999998</v>
      </c>
      <c r="AJ292" s="74"/>
      <c r="AK292" s="60">
        <v>18.574999999999999</v>
      </c>
      <c r="AL292" s="73">
        <v>18.574999999999999</v>
      </c>
      <c r="AM292" s="59"/>
      <c r="AN292" s="59"/>
      <c r="AO292" s="60">
        <v>18.68</v>
      </c>
      <c r="AP292" s="59"/>
      <c r="AQ292" s="60">
        <v>6.5012333272302971</v>
      </c>
      <c r="AR292" s="60">
        <v>247.93694579261239</v>
      </c>
      <c r="AS292" s="60">
        <v>6.2721720016689204</v>
      </c>
      <c r="AT292" s="60">
        <v>0</v>
      </c>
      <c r="AU292" s="62"/>
      <c r="AV292" s="62"/>
      <c r="AW292" s="62"/>
      <c r="AX292" s="62"/>
      <c r="AY292" s="62"/>
      <c r="AZ292" s="62"/>
      <c r="BA292" s="62"/>
      <c r="BB292" s="62"/>
      <c r="BC292" s="62"/>
      <c r="BD292" s="62"/>
      <c r="BE292" s="62"/>
      <c r="BF292" s="62"/>
      <c r="BG292" s="62"/>
      <c r="BH292" s="62"/>
      <c r="BI292" s="62"/>
      <c r="BJ292" s="62"/>
      <c r="BK292" s="62"/>
      <c r="BL292" s="62"/>
      <c r="BM292" s="62"/>
      <c r="BN292" s="37"/>
    </row>
    <row r="293" spans="1:66" ht="15" x14ac:dyDescent="0.25">
      <c r="A293" s="71" t="s">
        <v>437</v>
      </c>
      <c r="B293" s="71" t="s">
        <v>438</v>
      </c>
      <c r="C293" s="72">
        <v>0</v>
      </c>
      <c r="D293" s="72">
        <v>0</v>
      </c>
      <c r="E293" s="72">
        <v>0</v>
      </c>
      <c r="F293" s="72">
        <v>0</v>
      </c>
      <c r="G293" s="72">
        <v>0</v>
      </c>
      <c r="H293" s="72">
        <v>0</v>
      </c>
      <c r="I293" s="72">
        <v>0</v>
      </c>
      <c r="J293" s="72">
        <v>0</v>
      </c>
      <c r="K293" s="72">
        <v>0</v>
      </c>
      <c r="L293" s="72">
        <v>0</v>
      </c>
      <c r="M293" s="72">
        <v>0</v>
      </c>
      <c r="N293" s="72">
        <v>0</v>
      </c>
      <c r="O293" s="72">
        <v>0</v>
      </c>
      <c r="P293" s="72">
        <v>0</v>
      </c>
      <c r="Q293" s="72">
        <v>0</v>
      </c>
      <c r="R293" s="72">
        <v>0</v>
      </c>
      <c r="S293" s="72">
        <v>0</v>
      </c>
      <c r="T293" s="72">
        <v>0</v>
      </c>
      <c r="U293" s="72">
        <v>0</v>
      </c>
      <c r="V293" s="72">
        <v>0</v>
      </c>
      <c r="W293" s="72">
        <v>0</v>
      </c>
      <c r="X293" s="72">
        <v>0</v>
      </c>
      <c r="Y293" s="72">
        <v>0</v>
      </c>
      <c r="Z293" s="72">
        <v>0</v>
      </c>
      <c r="AA293" s="72">
        <v>0</v>
      </c>
      <c r="AB293" s="72">
        <v>0</v>
      </c>
      <c r="AC293" s="72">
        <v>0</v>
      </c>
      <c r="AD293" s="72">
        <v>0</v>
      </c>
      <c r="AE293" s="72">
        <v>0</v>
      </c>
      <c r="AF293" s="72">
        <v>0</v>
      </c>
      <c r="AG293" s="72">
        <v>0.505</v>
      </c>
      <c r="AH293" s="72">
        <v>0.505</v>
      </c>
      <c r="AI293" s="72">
        <v>17.8</v>
      </c>
      <c r="AJ293" s="74"/>
      <c r="AK293" s="60">
        <v>0.505</v>
      </c>
      <c r="AL293" s="73">
        <v>0.505</v>
      </c>
      <c r="AM293" s="59"/>
      <c r="AN293" s="59"/>
      <c r="AO293" s="60">
        <v>0.505</v>
      </c>
      <c r="AP293" s="59"/>
      <c r="AQ293" s="60">
        <v>0</v>
      </c>
      <c r="AR293" s="60">
        <v>0</v>
      </c>
      <c r="AS293" s="60">
        <v>0</v>
      </c>
      <c r="AT293" s="60">
        <v>0</v>
      </c>
      <c r="AU293" s="62"/>
      <c r="AV293" s="62"/>
      <c r="AW293" s="62"/>
      <c r="AX293" s="62"/>
      <c r="AY293" s="62"/>
      <c r="AZ293" s="62"/>
      <c r="BA293" s="62"/>
      <c r="BB293" s="62"/>
      <c r="BC293" s="62"/>
      <c r="BD293" s="62"/>
      <c r="BE293" s="62"/>
      <c r="BF293" s="62"/>
      <c r="BG293" s="62"/>
      <c r="BH293" s="62"/>
      <c r="BI293" s="62"/>
      <c r="BJ293" s="62"/>
      <c r="BK293" s="62"/>
      <c r="BL293" s="62"/>
      <c r="BM293" s="62"/>
      <c r="BN293" s="37"/>
    </row>
    <row r="294" spans="1:66" ht="15" x14ac:dyDescent="0.25">
      <c r="A294" s="71" t="s">
        <v>92</v>
      </c>
      <c r="B294" s="71" t="s">
        <v>439</v>
      </c>
      <c r="C294" s="72">
        <v>0</v>
      </c>
      <c r="D294" s="72">
        <v>0.8</v>
      </c>
      <c r="E294" s="72">
        <v>0</v>
      </c>
      <c r="F294" s="72">
        <v>0</v>
      </c>
      <c r="G294" s="72">
        <v>0</v>
      </c>
      <c r="H294" s="72">
        <v>0</v>
      </c>
      <c r="I294" s="72">
        <v>0</v>
      </c>
      <c r="J294" s="72">
        <v>0</v>
      </c>
      <c r="K294" s="72">
        <v>0</v>
      </c>
      <c r="L294" s="72">
        <v>0</v>
      </c>
      <c r="M294" s="72">
        <v>0</v>
      </c>
      <c r="N294" s="72">
        <v>0</v>
      </c>
      <c r="O294" s="72">
        <v>0</v>
      </c>
      <c r="P294" s="72">
        <v>15.9</v>
      </c>
      <c r="Q294" s="72">
        <v>0</v>
      </c>
      <c r="R294" s="72">
        <v>0</v>
      </c>
      <c r="S294" s="72">
        <v>0</v>
      </c>
      <c r="T294" s="72">
        <v>0</v>
      </c>
      <c r="U294" s="72">
        <v>0</v>
      </c>
      <c r="V294" s="72">
        <v>0</v>
      </c>
      <c r="W294" s="72">
        <v>0</v>
      </c>
      <c r="X294" s="72">
        <v>0</v>
      </c>
      <c r="Y294" s="72">
        <v>0</v>
      </c>
      <c r="Z294" s="72">
        <v>0</v>
      </c>
      <c r="AA294" s="72">
        <v>0</v>
      </c>
      <c r="AB294" s="72">
        <v>0</v>
      </c>
      <c r="AC294" s="72">
        <v>0</v>
      </c>
      <c r="AD294" s="72">
        <v>0</v>
      </c>
      <c r="AE294" s="72">
        <v>0</v>
      </c>
      <c r="AF294" s="72">
        <v>0</v>
      </c>
      <c r="AG294" s="72">
        <v>0.4</v>
      </c>
      <c r="AH294" s="72">
        <v>17.100000000000001</v>
      </c>
      <c r="AI294" s="72">
        <v>14</v>
      </c>
      <c r="AJ294" s="74"/>
      <c r="AK294" s="60">
        <v>0.4</v>
      </c>
      <c r="AL294" s="73">
        <v>0.4</v>
      </c>
      <c r="AM294" s="59"/>
      <c r="AN294" s="59"/>
      <c r="AO294" s="60">
        <v>0.4</v>
      </c>
      <c r="AP294" s="59"/>
      <c r="AQ294" s="60">
        <v>0</v>
      </c>
      <c r="AR294" s="60">
        <v>15.9</v>
      </c>
      <c r="AS294" s="60">
        <v>0</v>
      </c>
      <c r="AT294" s="60">
        <v>0</v>
      </c>
      <c r="AU294" s="62"/>
      <c r="AV294" s="62"/>
      <c r="AW294" s="62"/>
      <c r="AX294" s="62"/>
      <c r="AY294" s="62"/>
      <c r="AZ294" s="62"/>
      <c r="BA294" s="62"/>
      <c r="BB294" s="62"/>
      <c r="BC294" s="62"/>
      <c r="BD294" s="62"/>
      <c r="BE294" s="62"/>
      <c r="BF294" s="62"/>
      <c r="BG294" s="62"/>
      <c r="BH294" s="62"/>
      <c r="BI294" s="62"/>
      <c r="BJ294" s="62"/>
      <c r="BK294" s="62"/>
      <c r="BL294" s="62"/>
      <c r="BM294" s="62"/>
      <c r="BN294" s="37"/>
    </row>
    <row r="295" spans="1:66" ht="15" x14ac:dyDescent="0.25">
      <c r="A295" s="71" t="s">
        <v>440</v>
      </c>
      <c r="B295" s="71" t="s">
        <v>441</v>
      </c>
      <c r="C295" s="72">
        <v>0</v>
      </c>
      <c r="D295" s="72">
        <v>0</v>
      </c>
      <c r="E295" s="72">
        <v>0</v>
      </c>
      <c r="F295" s="72">
        <v>0</v>
      </c>
      <c r="G295" s="72">
        <v>0</v>
      </c>
      <c r="H295" s="72">
        <v>0</v>
      </c>
      <c r="I295" s="72">
        <v>0</v>
      </c>
      <c r="J295" s="72">
        <v>0</v>
      </c>
      <c r="K295" s="72">
        <v>0</v>
      </c>
      <c r="L295" s="72">
        <v>0</v>
      </c>
      <c r="M295" s="72">
        <v>0</v>
      </c>
      <c r="N295" s="72">
        <v>0</v>
      </c>
      <c r="O295" s="72">
        <v>0</v>
      </c>
      <c r="P295" s="72">
        <v>0</v>
      </c>
      <c r="Q295" s="72">
        <v>0</v>
      </c>
      <c r="R295" s="72">
        <v>0</v>
      </c>
      <c r="S295" s="72">
        <v>0</v>
      </c>
      <c r="T295" s="72">
        <v>0</v>
      </c>
      <c r="U295" s="72">
        <v>0</v>
      </c>
      <c r="V295" s="72">
        <v>0</v>
      </c>
      <c r="W295" s="72">
        <v>0</v>
      </c>
      <c r="X295" s="72">
        <v>0</v>
      </c>
      <c r="Y295" s="72">
        <v>0</v>
      </c>
      <c r="Z295" s="72">
        <v>0</v>
      </c>
      <c r="AA295" s="72">
        <v>0</v>
      </c>
      <c r="AB295" s="72">
        <v>0</v>
      </c>
      <c r="AC295" s="72">
        <v>0</v>
      </c>
      <c r="AD295" s="72">
        <v>58</v>
      </c>
      <c r="AE295" s="72">
        <v>0</v>
      </c>
      <c r="AF295" s="72">
        <v>57.619</v>
      </c>
      <c r="AG295" s="72">
        <v>0.3</v>
      </c>
      <c r="AH295" s="72">
        <v>115.919</v>
      </c>
      <c r="AI295" s="72">
        <v>50.911000000000001</v>
      </c>
      <c r="AJ295" s="74"/>
      <c r="AK295" s="60">
        <v>0.3</v>
      </c>
      <c r="AL295" s="73">
        <v>0.3</v>
      </c>
      <c r="AM295" s="59"/>
      <c r="AN295" s="59"/>
      <c r="AO295" s="60">
        <v>0.3</v>
      </c>
      <c r="AP295" s="59"/>
      <c r="AQ295" s="60">
        <v>0</v>
      </c>
      <c r="AR295" s="60">
        <v>0</v>
      </c>
      <c r="AS295" s="60">
        <v>0</v>
      </c>
      <c r="AT295" s="60">
        <v>0</v>
      </c>
      <c r="AU295" s="62"/>
      <c r="AV295" s="62"/>
      <c r="AW295" s="62"/>
      <c r="AX295" s="62"/>
      <c r="AY295" s="62"/>
      <c r="AZ295" s="62"/>
      <c r="BA295" s="62"/>
      <c r="BB295" s="62"/>
      <c r="BC295" s="62"/>
      <c r="BD295" s="62"/>
      <c r="BE295" s="62"/>
      <c r="BF295" s="62"/>
      <c r="BG295" s="62"/>
      <c r="BH295" s="62"/>
      <c r="BI295" s="62"/>
      <c r="BJ295" s="62"/>
      <c r="BK295" s="62"/>
      <c r="BL295" s="62"/>
      <c r="BM295" s="62"/>
      <c r="BN295" s="37"/>
    </row>
    <row r="296" spans="1:66" ht="15" x14ac:dyDescent="0.25">
      <c r="A296" s="71" t="s">
        <v>76</v>
      </c>
      <c r="B296" s="71" t="s">
        <v>442</v>
      </c>
      <c r="C296" s="72">
        <v>0</v>
      </c>
      <c r="D296" s="72">
        <v>0</v>
      </c>
      <c r="E296" s="72">
        <v>0</v>
      </c>
      <c r="F296" s="72">
        <v>0</v>
      </c>
      <c r="G296" s="72">
        <v>0</v>
      </c>
      <c r="H296" s="72">
        <v>0</v>
      </c>
      <c r="I296" s="72">
        <v>0</v>
      </c>
      <c r="J296" s="72">
        <v>0</v>
      </c>
      <c r="K296" s="72">
        <v>0</v>
      </c>
      <c r="L296" s="72">
        <v>0</v>
      </c>
      <c r="M296" s="72">
        <v>0</v>
      </c>
      <c r="N296" s="72">
        <v>0</v>
      </c>
      <c r="O296" s="72">
        <v>0</v>
      </c>
      <c r="P296" s="72">
        <v>0</v>
      </c>
      <c r="Q296" s="72">
        <v>0</v>
      </c>
      <c r="R296" s="72">
        <v>0</v>
      </c>
      <c r="S296" s="72">
        <v>0</v>
      </c>
      <c r="T296" s="72">
        <v>0</v>
      </c>
      <c r="U296" s="72">
        <v>0</v>
      </c>
      <c r="V296" s="72">
        <v>0.16600000000000001</v>
      </c>
      <c r="W296" s="72">
        <v>0</v>
      </c>
      <c r="X296" s="72">
        <v>0</v>
      </c>
      <c r="Y296" s="72">
        <v>0</v>
      </c>
      <c r="Z296" s="72">
        <v>0</v>
      </c>
      <c r="AA296" s="72">
        <v>0</v>
      </c>
      <c r="AB296" s="72">
        <v>0</v>
      </c>
      <c r="AC296" s="72">
        <v>3.5999999999999997E-2</v>
      </c>
      <c r="AD296" s="72">
        <v>0</v>
      </c>
      <c r="AE296" s="72">
        <v>0</v>
      </c>
      <c r="AF296" s="72">
        <v>0</v>
      </c>
      <c r="AG296" s="72" t="s">
        <v>633</v>
      </c>
      <c r="AH296" s="72">
        <v>0.20200000000000001</v>
      </c>
      <c r="AI296" s="72">
        <v>0</v>
      </c>
      <c r="AJ296" s="74"/>
      <c r="AK296" s="60">
        <v>0</v>
      </c>
      <c r="AL296" s="73">
        <v>0</v>
      </c>
      <c r="AM296" s="59"/>
      <c r="AN296" s="59"/>
      <c r="AO296" s="60">
        <v>3.5999999999999997E-2</v>
      </c>
      <c r="AP296" s="59"/>
      <c r="AQ296" s="60">
        <v>0</v>
      </c>
      <c r="AR296" s="60">
        <v>0</v>
      </c>
      <c r="AS296" s="60">
        <v>0.16600000000000001</v>
      </c>
      <c r="AT296" s="60">
        <v>0</v>
      </c>
      <c r="AU296" s="62"/>
      <c r="AV296" s="62"/>
      <c r="AW296" s="62"/>
      <c r="AX296" s="62"/>
      <c r="AY296" s="62"/>
      <c r="AZ296" s="62"/>
      <c r="BA296" s="62"/>
      <c r="BB296" s="62"/>
      <c r="BC296" s="62"/>
      <c r="BD296" s="62"/>
      <c r="BE296" s="62"/>
      <c r="BF296" s="62"/>
      <c r="BG296" s="62"/>
      <c r="BH296" s="62"/>
      <c r="BI296" s="62"/>
      <c r="BJ296" s="62"/>
      <c r="BK296" s="62"/>
      <c r="BL296" s="62"/>
      <c r="BM296" s="62"/>
      <c r="BN296" s="37"/>
    </row>
    <row r="297" spans="1:66" ht="15" x14ac:dyDescent="0.25">
      <c r="A297" s="71" t="s">
        <v>443</v>
      </c>
      <c r="B297" s="71" t="s">
        <v>444</v>
      </c>
      <c r="C297" s="72">
        <v>0</v>
      </c>
      <c r="D297" s="72">
        <v>2.4</v>
      </c>
      <c r="E297" s="72">
        <v>0</v>
      </c>
      <c r="F297" s="72">
        <v>0</v>
      </c>
      <c r="G297" s="72">
        <v>0</v>
      </c>
      <c r="H297" s="72">
        <v>0</v>
      </c>
      <c r="I297" s="72">
        <v>0</v>
      </c>
      <c r="J297" s="72">
        <v>0</v>
      </c>
      <c r="K297" s="72">
        <v>0</v>
      </c>
      <c r="L297" s="72">
        <v>0</v>
      </c>
      <c r="M297" s="72">
        <v>0</v>
      </c>
      <c r="N297" s="72">
        <v>0</v>
      </c>
      <c r="O297" s="72">
        <v>0</v>
      </c>
      <c r="P297" s="72">
        <v>0</v>
      </c>
      <c r="Q297" s="72">
        <v>0</v>
      </c>
      <c r="R297" s="72">
        <v>0</v>
      </c>
      <c r="S297" s="72">
        <v>0</v>
      </c>
      <c r="T297" s="72">
        <v>0</v>
      </c>
      <c r="U297" s="72">
        <v>9.5</v>
      </c>
      <c r="V297" s="72">
        <v>0</v>
      </c>
      <c r="W297" s="72">
        <v>0</v>
      </c>
      <c r="X297" s="72">
        <v>0</v>
      </c>
      <c r="Y297" s="72">
        <v>0</v>
      </c>
      <c r="Z297" s="72">
        <v>0</v>
      </c>
      <c r="AA297" s="72">
        <v>0</v>
      </c>
      <c r="AB297" s="72">
        <v>0</v>
      </c>
      <c r="AC297" s="72">
        <v>0</v>
      </c>
      <c r="AD297" s="72">
        <v>0</v>
      </c>
      <c r="AE297" s="72">
        <v>0</v>
      </c>
      <c r="AF297" s="72">
        <v>0</v>
      </c>
      <c r="AG297" s="72">
        <v>0.1</v>
      </c>
      <c r="AH297" s="72">
        <v>12</v>
      </c>
      <c r="AI297" s="72">
        <v>7.9</v>
      </c>
      <c r="AJ297" s="74"/>
      <c r="AK297" s="60">
        <v>0.1</v>
      </c>
      <c r="AL297" s="73">
        <v>0.1</v>
      </c>
      <c r="AM297" s="59"/>
      <c r="AN297" s="59"/>
      <c r="AO297" s="60">
        <v>0.1</v>
      </c>
      <c r="AP297" s="59"/>
      <c r="AQ297" s="60">
        <v>0</v>
      </c>
      <c r="AR297" s="60">
        <v>0</v>
      </c>
      <c r="AS297" s="60">
        <v>9.5</v>
      </c>
      <c r="AT297" s="60">
        <v>0</v>
      </c>
      <c r="AU297" s="62"/>
      <c r="AV297" s="62"/>
      <c r="AW297" s="62"/>
      <c r="AX297" s="62"/>
      <c r="AY297" s="62"/>
      <c r="AZ297" s="62"/>
      <c r="BA297" s="62"/>
      <c r="BB297" s="62"/>
      <c r="BC297" s="62"/>
      <c r="BD297" s="62"/>
      <c r="BE297" s="62"/>
      <c r="BF297" s="62"/>
      <c r="BG297" s="62"/>
      <c r="BH297" s="62"/>
      <c r="BI297" s="62"/>
      <c r="BJ297" s="62"/>
      <c r="BK297" s="62"/>
      <c r="BL297" s="62"/>
      <c r="BM297" s="62"/>
      <c r="BN297" s="37"/>
    </row>
    <row r="298" spans="1:66" ht="15" x14ac:dyDescent="0.25">
      <c r="A298" s="71" t="s">
        <v>84</v>
      </c>
      <c r="B298" s="71" t="s">
        <v>445</v>
      </c>
      <c r="C298" s="72">
        <v>0</v>
      </c>
      <c r="D298" s="72">
        <v>1.6</v>
      </c>
      <c r="E298" s="72">
        <v>0</v>
      </c>
      <c r="F298" s="72">
        <v>0</v>
      </c>
      <c r="G298" s="72">
        <v>0</v>
      </c>
      <c r="H298" s="72">
        <v>0</v>
      </c>
      <c r="I298" s="72">
        <v>0</v>
      </c>
      <c r="J298" s="72">
        <v>0</v>
      </c>
      <c r="K298" s="72">
        <v>0</v>
      </c>
      <c r="L298" s="72">
        <v>0</v>
      </c>
      <c r="M298" s="72">
        <v>0</v>
      </c>
      <c r="N298" s="72">
        <v>0</v>
      </c>
      <c r="O298" s="72">
        <v>0</v>
      </c>
      <c r="P298" s="72">
        <v>0</v>
      </c>
      <c r="Q298" s="72">
        <v>0</v>
      </c>
      <c r="R298" s="72">
        <v>0</v>
      </c>
      <c r="S298" s="72">
        <v>0</v>
      </c>
      <c r="T298" s="72">
        <v>0</v>
      </c>
      <c r="U298" s="72">
        <v>0</v>
      </c>
      <c r="V298" s="72">
        <v>0</v>
      </c>
      <c r="W298" s="72">
        <v>28.2</v>
      </c>
      <c r="X298" s="72">
        <v>0</v>
      </c>
      <c r="Y298" s="72">
        <v>0</v>
      </c>
      <c r="Z298" s="72">
        <v>0</v>
      </c>
      <c r="AA298" s="72">
        <v>0</v>
      </c>
      <c r="AB298" s="72">
        <v>0</v>
      </c>
      <c r="AC298" s="72">
        <v>0</v>
      </c>
      <c r="AD298" s="72">
        <v>0</v>
      </c>
      <c r="AE298" s="72">
        <v>0</v>
      </c>
      <c r="AF298" s="72">
        <v>0</v>
      </c>
      <c r="AG298" s="72">
        <v>0.48</v>
      </c>
      <c r="AH298" s="72">
        <v>30.28</v>
      </c>
      <c r="AI298" s="72">
        <v>24.628</v>
      </c>
      <c r="AJ298" s="74"/>
      <c r="AK298" s="60">
        <v>0.48</v>
      </c>
      <c r="AL298" s="73">
        <v>0.48</v>
      </c>
      <c r="AM298" s="59"/>
      <c r="AN298" s="59"/>
      <c r="AO298" s="60">
        <v>0.48</v>
      </c>
      <c r="AP298" s="59"/>
      <c r="AQ298" s="60">
        <v>0</v>
      </c>
      <c r="AR298" s="60">
        <v>0</v>
      </c>
      <c r="AS298" s="60">
        <v>0</v>
      </c>
      <c r="AT298" s="60">
        <v>0</v>
      </c>
      <c r="AU298" s="62"/>
      <c r="AV298" s="62"/>
      <c r="AW298" s="62"/>
      <c r="AX298" s="62"/>
      <c r="AY298" s="62"/>
      <c r="AZ298" s="62"/>
      <c r="BA298" s="62"/>
      <c r="BB298" s="62"/>
      <c r="BC298" s="62"/>
      <c r="BD298" s="62"/>
      <c r="BE298" s="62"/>
      <c r="BF298" s="62"/>
      <c r="BG298" s="62"/>
      <c r="BH298" s="62"/>
      <c r="BI298" s="62"/>
      <c r="BJ298" s="62"/>
      <c r="BK298" s="62"/>
      <c r="BL298" s="62"/>
      <c r="BM298" s="62"/>
      <c r="BN298" s="37"/>
    </row>
    <row r="299" spans="1:66" ht="15" x14ac:dyDescent="0.25">
      <c r="A299" s="71" t="s">
        <v>76</v>
      </c>
      <c r="B299" s="71" t="s">
        <v>446</v>
      </c>
      <c r="C299" s="72">
        <v>0</v>
      </c>
      <c r="D299" s="72">
        <v>0</v>
      </c>
      <c r="E299" s="72">
        <v>0</v>
      </c>
      <c r="F299" s="72">
        <v>0</v>
      </c>
      <c r="G299" s="72">
        <v>0</v>
      </c>
      <c r="H299" s="72">
        <v>0</v>
      </c>
      <c r="I299" s="72">
        <v>0</v>
      </c>
      <c r="J299" s="72">
        <v>0</v>
      </c>
      <c r="K299" s="72">
        <v>0</v>
      </c>
      <c r="L299" s="72">
        <v>0</v>
      </c>
      <c r="M299" s="72">
        <v>0</v>
      </c>
      <c r="N299" s="72">
        <v>0</v>
      </c>
      <c r="O299" s="72">
        <v>0</v>
      </c>
      <c r="P299" s="72">
        <v>0</v>
      </c>
      <c r="Q299" s="72">
        <v>0</v>
      </c>
      <c r="R299" s="72">
        <v>0</v>
      </c>
      <c r="S299" s="72">
        <v>0</v>
      </c>
      <c r="T299" s="72">
        <v>0</v>
      </c>
      <c r="U299" s="72">
        <v>0</v>
      </c>
      <c r="V299" s="72">
        <v>0</v>
      </c>
      <c r="W299" s="72">
        <v>0</v>
      </c>
      <c r="X299" s="72">
        <v>0</v>
      </c>
      <c r="Y299" s="72">
        <v>0</v>
      </c>
      <c r="Z299" s="72">
        <v>0</v>
      </c>
      <c r="AA299" s="72">
        <v>0</v>
      </c>
      <c r="AB299" s="72">
        <v>0</v>
      </c>
      <c r="AC299" s="72">
        <v>0</v>
      </c>
      <c r="AD299" s="72">
        <v>14</v>
      </c>
      <c r="AE299" s="72">
        <v>0</v>
      </c>
      <c r="AF299" s="72">
        <v>0</v>
      </c>
      <c r="AG299" s="72" t="s">
        <v>633</v>
      </c>
      <c r="AH299" s="72">
        <v>14.202500000000001</v>
      </c>
      <c r="AI299" s="72">
        <v>13.5</v>
      </c>
      <c r="AJ299" s="74"/>
      <c r="AK299" s="60">
        <v>0</v>
      </c>
      <c r="AL299" s="73">
        <v>0.20250000000000001</v>
      </c>
      <c r="AM299" s="59"/>
      <c r="AN299" s="59"/>
      <c r="AO299" s="60">
        <v>0.20250000000000001</v>
      </c>
      <c r="AP299" s="59"/>
      <c r="AQ299" s="60">
        <v>0</v>
      </c>
      <c r="AR299" s="60">
        <v>0</v>
      </c>
      <c r="AS299" s="60">
        <v>0</v>
      </c>
      <c r="AT299" s="60">
        <v>0</v>
      </c>
      <c r="AU299" s="62"/>
      <c r="AV299" s="62"/>
      <c r="AW299" s="62"/>
      <c r="AX299" s="62"/>
      <c r="AY299" s="62"/>
      <c r="AZ299" s="62"/>
      <c r="BA299" s="62"/>
      <c r="BB299" s="62"/>
      <c r="BC299" s="62"/>
      <c r="BD299" s="62"/>
      <c r="BE299" s="62"/>
      <c r="BF299" s="62"/>
      <c r="BG299" s="62"/>
      <c r="BH299" s="62"/>
      <c r="BI299" s="62"/>
      <c r="BJ299" s="62"/>
      <c r="BK299" s="62"/>
      <c r="BL299" s="62"/>
      <c r="BM299" s="62"/>
      <c r="BN299" s="37"/>
    </row>
    <row r="300" spans="1:66" ht="15" x14ac:dyDescent="0.25">
      <c r="A300" s="71" t="s">
        <v>271</v>
      </c>
      <c r="B300" s="71" t="s">
        <v>447</v>
      </c>
      <c r="C300" s="72">
        <v>0</v>
      </c>
      <c r="D300" s="72">
        <v>0</v>
      </c>
      <c r="E300" s="72">
        <v>0</v>
      </c>
      <c r="F300" s="72">
        <v>0</v>
      </c>
      <c r="G300" s="72">
        <v>0</v>
      </c>
      <c r="H300" s="72">
        <v>0</v>
      </c>
      <c r="I300" s="72">
        <v>0</v>
      </c>
      <c r="J300" s="72">
        <v>0</v>
      </c>
      <c r="K300" s="72">
        <v>0</v>
      </c>
      <c r="L300" s="72">
        <v>0</v>
      </c>
      <c r="M300" s="72">
        <v>0</v>
      </c>
      <c r="N300" s="72">
        <v>0</v>
      </c>
      <c r="O300" s="72">
        <v>0</v>
      </c>
      <c r="P300" s="72">
        <v>0</v>
      </c>
      <c r="Q300" s="72">
        <v>0</v>
      </c>
      <c r="R300" s="72">
        <v>0</v>
      </c>
      <c r="S300" s="72">
        <v>0</v>
      </c>
      <c r="T300" s="72">
        <v>0</v>
      </c>
      <c r="U300" s="72">
        <v>0</v>
      </c>
      <c r="V300" s="72">
        <v>0</v>
      </c>
      <c r="W300" s="72">
        <v>0</v>
      </c>
      <c r="X300" s="72">
        <v>0</v>
      </c>
      <c r="Y300" s="72">
        <v>0</v>
      </c>
      <c r="Z300" s="72">
        <v>0</v>
      </c>
      <c r="AA300" s="72">
        <v>0</v>
      </c>
      <c r="AB300" s="72">
        <v>0</v>
      </c>
      <c r="AC300" s="72">
        <v>0</v>
      </c>
      <c r="AD300" s="72">
        <v>0</v>
      </c>
      <c r="AE300" s="72">
        <v>0</v>
      </c>
      <c r="AF300" s="72">
        <v>0</v>
      </c>
      <c r="AG300" s="72">
        <v>0</v>
      </c>
      <c r="AH300" s="72">
        <v>0</v>
      </c>
      <c r="AI300" s="72">
        <v>0</v>
      </c>
      <c r="AJ300" s="74"/>
      <c r="AK300" s="60">
        <v>0</v>
      </c>
      <c r="AL300" s="73">
        <v>0</v>
      </c>
      <c r="AM300" s="59"/>
      <c r="AN300" s="59"/>
      <c r="AO300" s="60">
        <v>0</v>
      </c>
      <c r="AP300" s="59"/>
      <c r="AQ300" s="60">
        <v>0</v>
      </c>
      <c r="AR300" s="60">
        <v>0</v>
      </c>
      <c r="AS300" s="60">
        <v>0</v>
      </c>
      <c r="AT300" s="60">
        <v>0</v>
      </c>
      <c r="AU300" s="62"/>
      <c r="AV300" s="62"/>
      <c r="AW300" s="62"/>
      <c r="AX300" s="62"/>
      <c r="AY300" s="62"/>
      <c r="AZ300" s="62"/>
      <c r="BA300" s="62"/>
      <c r="BB300" s="62"/>
      <c r="BC300" s="62"/>
      <c r="BD300" s="62"/>
      <c r="BE300" s="62"/>
      <c r="BF300" s="62"/>
      <c r="BG300" s="62"/>
      <c r="BH300" s="62"/>
      <c r="BI300" s="62"/>
      <c r="BJ300" s="62"/>
      <c r="BK300" s="62"/>
      <c r="BL300" s="62"/>
      <c r="BM300" s="62"/>
      <c r="BN300" s="37"/>
    </row>
    <row r="301" spans="1:66" ht="15" x14ac:dyDescent="0.25">
      <c r="A301" s="71" t="s">
        <v>92</v>
      </c>
      <c r="B301" s="71" t="s">
        <v>448</v>
      </c>
      <c r="C301" s="72">
        <v>0</v>
      </c>
      <c r="D301" s="72">
        <v>0</v>
      </c>
      <c r="E301" s="72">
        <v>0</v>
      </c>
      <c r="F301" s="72">
        <v>0</v>
      </c>
      <c r="G301" s="72">
        <v>0</v>
      </c>
      <c r="H301" s="72">
        <v>0</v>
      </c>
      <c r="I301" s="72">
        <v>0</v>
      </c>
      <c r="J301" s="72">
        <v>0</v>
      </c>
      <c r="K301" s="72">
        <v>0</v>
      </c>
      <c r="L301" s="72">
        <v>0</v>
      </c>
      <c r="M301" s="72">
        <v>0</v>
      </c>
      <c r="N301" s="72">
        <v>0</v>
      </c>
      <c r="O301" s="72">
        <v>0</v>
      </c>
      <c r="P301" s="72">
        <v>0</v>
      </c>
      <c r="Q301" s="72">
        <v>0</v>
      </c>
      <c r="R301" s="72">
        <v>0</v>
      </c>
      <c r="S301" s="72">
        <v>0</v>
      </c>
      <c r="T301" s="72">
        <v>0</v>
      </c>
      <c r="U301" s="72">
        <v>0</v>
      </c>
      <c r="V301" s="72">
        <v>0</v>
      </c>
      <c r="W301" s="72">
        <v>0</v>
      </c>
      <c r="X301" s="72">
        <v>0</v>
      </c>
      <c r="Y301" s="72">
        <v>0</v>
      </c>
      <c r="Z301" s="72">
        <v>0</v>
      </c>
      <c r="AA301" s="72">
        <v>0</v>
      </c>
      <c r="AB301" s="72">
        <v>0</v>
      </c>
      <c r="AC301" s="72">
        <v>0</v>
      </c>
      <c r="AD301" s="72">
        <v>0</v>
      </c>
      <c r="AE301" s="72">
        <v>0</v>
      </c>
      <c r="AF301" s="72">
        <v>0</v>
      </c>
      <c r="AG301" s="72">
        <v>0</v>
      </c>
      <c r="AH301" s="72">
        <v>0</v>
      </c>
      <c r="AI301" s="72">
        <v>0</v>
      </c>
      <c r="AJ301" s="74"/>
      <c r="AK301" s="60">
        <v>0</v>
      </c>
      <c r="AL301" s="73">
        <v>0</v>
      </c>
      <c r="AM301" s="59"/>
      <c r="AN301" s="59"/>
      <c r="AO301" s="60">
        <v>0</v>
      </c>
      <c r="AP301" s="59"/>
      <c r="AQ301" s="60">
        <v>0</v>
      </c>
      <c r="AR301" s="60">
        <v>0</v>
      </c>
      <c r="AS301" s="60">
        <v>0</v>
      </c>
      <c r="AT301" s="60">
        <v>0</v>
      </c>
      <c r="AU301" s="62"/>
      <c r="AV301" s="62"/>
      <c r="AW301" s="62"/>
      <c r="AX301" s="62"/>
      <c r="AY301" s="62"/>
      <c r="AZ301" s="62"/>
      <c r="BA301" s="62"/>
      <c r="BB301" s="62"/>
      <c r="BC301" s="62"/>
      <c r="BD301" s="62"/>
      <c r="BE301" s="62"/>
      <c r="BF301" s="62"/>
      <c r="BG301" s="62"/>
      <c r="BH301" s="62"/>
      <c r="BI301" s="62"/>
      <c r="BJ301" s="62"/>
      <c r="BK301" s="62"/>
      <c r="BL301" s="62"/>
      <c r="BM301" s="62"/>
      <c r="BN301" s="37"/>
    </row>
    <row r="302" spans="1:66" ht="15" x14ac:dyDescent="0.25">
      <c r="A302" s="71" t="s">
        <v>94</v>
      </c>
      <c r="B302" s="71" t="s">
        <v>449</v>
      </c>
      <c r="C302" s="72">
        <v>0</v>
      </c>
      <c r="D302" s="72">
        <v>0.1</v>
      </c>
      <c r="E302" s="72">
        <v>0</v>
      </c>
      <c r="F302" s="72">
        <v>0</v>
      </c>
      <c r="G302" s="72">
        <v>0</v>
      </c>
      <c r="H302" s="72">
        <v>0</v>
      </c>
      <c r="I302" s="72">
        <v>0</v>
      </c>
      <c r="J302" s="72">
        <v>0</v>
      </c>
      <c r="K302" s="72">
        <v>0</v>
      </c>
      <c r="L302" s="72">
        <v>0</v>
      </c>
      <c r="M302" s="72">
        <v>0</v>
      </c>
      <c r="N302" s="72">
        <v>0</v>
      </c>
      <c r="O302" s="72">
        <v>0</v>
      </c>
      <c r="P302" s="72">
        <v>0</v>
      </c>
      <c r="Q302" s="72">
        <v>0</v>
      </c>
      <c r="R302" s="72">
        <v>0</v>
      </c>
      <c r="S302" s="72">
        <v>0</v>
      </c>
      <c r="T302" s="72">
        <v>0</v>
      </c>
      <c r="U302" s="72">
        <v>0</v>
      </c>
      <c r="V302" s="72">
        <v>0</v>
      </c>
      <c r="W302" s="72">
        <v>0</v>
      </c>
      <c r="X302" s="72">
        <v>0</v>
      </c>
      <c r="Y302" s="72">
        <v>0</v>
      </c>
      <c r="Z302" s="72">
        <v>0</v>
      </c>
      <c r="AA302" s="72">
        <v>0</v>
      </c>
      <c r="AB302" s="72">
        <v>0</v>
      </c>
      <c r="AC302" s="72">
        <v>0</v>
      </c>
      <c r="AD302" s="72">
        <v>17</v>
      </c>
      <c r="AE302" s="72">
        <v>0</v>
      </c>
      <c r="AF302" s="72">
        <v>0</v>
      </c>
      <c r="AG302" s="72">
        <v>0.34699999999999998</v>
      </c>
      <c r="AH302" s="72">
        <v>17.447000000000003</v>
      </c>
      <c r="AI302" s="72">
        <v>14.9</v>
      </c>
      <c r="AJ302" s="74"/>
      <c r="AK302" s="60">
        <v>0.34699999999999998</v>
      </c>
      <c r="AL302" s="73">
        <v>0.34699999999999998</v>
      </c>
      <c r="AM302" s="59"/>
      <c r="AN302" s="59"/>
      <c r="AO302" s="60">
        <v>0.34699999999999998</v>
      </c>
      <c r="AP302" s="59"/>
      <c r="AQ302" s="60">
        <v>0</v>
      </c>
      <c r="AR302" s="60">
        <v>0</v>
      </c>
      <c r="AS302" s="60">
        <v>0</v>
      </c>
      <c r="AT302" s="60">
        <v>0</v>
      </c>
      <c r="AU302" s="62"/>
      <c r="AV302" s="62"/>
      <c r="AW302" s="62"/>
      <c r="AX302" s="62"/>
      <c r="AY302" s="62"/>
      <c r="AZ302" s="62"/>
      <c r="BA302" s="62"/>
      <c r="BB302" s="62"/>
      <c r="BC302" s="62"/>
      <c r="BD302" s="62"/>
      <c r="BE302" s="62"/>
      <c r="BF302" s="62"/>
      <c r="BG302" s="62"/>
      <c r="BH302" s="62"/>
      <c r="BI302" s="62"/>
      <c r="BJ302" s="62"/>
      <c r="BK302" s="62"/>
      <c r="BL302" s="62"/>
      <c r="BM302" s="62"/>
      <c r="BN302" s="37"/>
    </row>
    <row r="303" spans="1:66" ht="15" x14ac:dyDescent="0.25">
      <c r="A303" s="71" t="s">
        <v>443</v>
      </c>
      <c r="B303" s="71" t="s">
        <v>450</v>
      </c>
      <c r="C303" s="72">
        <v>0</v>
      </c>
      <c r="D303" s="72">
        <v>3.8</v>
      </c>
      <c r="E303" s="72">
        <v>2.8</v>
      </c>
      <c r="F303" s="72">
        <v>0</v>
      </c>
      <c r="G303" s="72">
        <v>0</v>
      </c>
      <c r="H303" s="72">
        <v>0</v>
      </c>
      <c r="I303" s="72">
        <v>0</v>
      </c>
      <c r="J303" s="72">
        <v>161.56135693215339</v>
      </c>
      <c r="K303" s="72">
        <v>0</v>
      </c>
      <c r="L303" s="72">
        <v>0</v>
      </c>
      <c r="M303" s="72">
        <v>0</v>
      </c>
      <c r="N303" s="72">
        <v>218.7</v>
      </c>
      <c r="O303" s="72">
        <v>0</v>
      </c>
      <c r="P303" s="72">
        <v>0</v>
      </c>
      <c r="Q303" s="72">
        <v>0</v>
      </c>
      <c r="R303" s="72">
        <v>0</v>
      </c>
      <c r="S303" s="72">
        <v>0</v>
      </c>
      <c r="T303" s="72">
        <v>0</v>
      </c>
      <c r="U303" s="72">
        <v>0</v>
      </c>
      <c r="V303" s="72">
        <v>0</v>
      </c>
      <c r="W303" s="72">
        <v>0</v>
      </c>
      <c r="X303" s="72">
        <v>0</v>
      </c>
      <c r="Y303" s="72">
        <v>0</v>
      </c>
      <c r="Z303" s="72">
        <v>0</v>
      </c>
      <c r="AA303" s="72">
        <v>0</v>
      </c>
      <c r="AB303" s="72">
        <v>0</v>
      </c>
      <c r="AC303" s="72">
        <v>0</v>
      </c>
      <c r="AD303" s="72">
        <v>0</v>
      </c>
      <c r="AE303" s="72">
        <v>0</v>
      </c>
      <c r="AF303" s="72">
        <v>0</v>
      </c>
      <c r="AG303" s="72">
        <v>11.3</v>
      </c>
      <c r="AH303" s="72">
        <v>398.16135693215341</v>
      </c>
      <c r="AI303" s="72">
        <v>273.5</v>
      </c>
      <c r="AJ303" s="74"/>
      <c r="AK303" s="60">
        <v>11.3</v>
      </c>
      <c r="AL303" s="73">
        <v>11.3</v>
      </c>
      <c r="AM303" s="59"/>
      <c r="AN303" s="59"/>
      <c r="AO303" s="60">
        <v>11.3</v>
      </c>
      <c r="AP303" s="59"/>
      <c r="AQ303" s="60">
        <v>2.8</v>
      </c>
      <c r="AR303" s="60">
        <v>218.7</v>
      </c>
      <c r="AS303" s="60">
        <v>0</v>
      </c>
      <c r="AT303" s="60">
        <v>0</v>
      </c>
      <c r="AU303" s="62"/>
      <c r="AV303" s="62"/>
      <c r="AW303" s="62"/>
      <c r="AX303" s="62"/>
      <c r="AY303" s="62"/>
      <c r="AZ303" s="62"/>
      <c r="BA303" s="62"/>
      <c r="BB303" s="62"/>
      <c r="BC303" s="62"/>
      <c r="BD303" s="62"/>
      <c r="BE303" s="62"/>
      <c r="BF303" s="62"/>
      <c r="BG303" s="62"/>
      <c r="BH303" s="62"/>
      <c r="BI303" s="62"/>
      <c r="BJ303" s="62"/>
      <c r="BK303" s="62"/>
      <c r="BL303" s="62"/>
      <c r="BM303" s="62"/>
      <c r="BN303" s="37"/>
    </row>
    <row r="304" spans="1:66" ht="15" x14ac:dyDescent="0.25">
      <c r="A304" s="71" t="s">
        <v>206</v>
      </c>
      <c r="B304" s="71" t="s">
        <v>451</v>
      </c>
      <c r="C304" s="72">
        <v>0</v>
      </c>
      <c r="D304" s="72">
        <v>0</v>
      </c>
      <c r="E304" s="72">
        <v>0</v>
      </c>
      <c r="F304" s="72">
        <v>8.1</v>
      </c>
      <c r="G304" s="72">
        <v>0</v>
      </c>
      <c r="H304" s="72">
        <v>0</v>
      </c>
      <c r="I304" s="72">
        <v>0</v>
      </c>
      <c r="J304" s="72">
        <v>0</v>
      </c>
      <c r="K304" s="72">
        <v>0</v>
      </c>
      <c r="L304" s="72">
        <v>0</v>
      </c>
      <c r="M304" s="72">
        <v>0</v>
      </c>
      <c r="N304" s="72">
        <v>0</v>
      </c>
      <c r="O304" s="72">
        <v>0</v>
      </c>
      <c r="P304" s="72">
        <v>0</v>
      </c>
      <c r="Q304" s="72">
        <v>0</v>
      </c>
      <c r="R304" s="72">
        <v>0</v>
      </c>
      <c r="S304" s="72">
        <v>0</v>
      </c>
      <c r="T304" s="72">
        <v>0</v>
      </c>
      <c r="U304" s="72">
        <v>0</v>
      </c>
      <c r="V304" s="72">
        <v>0</v>
      </c>
      <c r="W304" s="72">
        <v>0</v>
      </c>
      <c r="X304" s="72">
        <v>0</v>
      </c>
      <c r="Y304" s="72">
        <v>0</v>
      </c>
      <c r="Z304" s="72">
        <v>0</v>
      </c>
      <c r="AA304" s="72">
        <v>0</v>
      </c>
      <c r="AB304" s="72">
        <v>0</v>
      </c>
      <c r="AC304" s="72">
        <v>0</v>
      </c>
      <c r="AD304" s="72">
        <v>14.2</v>
      </c>
      <c r="AE304" s="72">
        <v>0</v>
      </c>
      <c r="AF304" s="72">
        <v>0</v>
      </c>
      <c r="AG304" s="72">
        <v>0.91500000000000004</v>
      </c>
      <c r="AH304" s="72">
        <v>23.215</v>
      </c>
      <c r="AI304" s="72">
        <v>19.399999999999999</v>
      </c>
      <c r="AJ304" s="74"/>
      <c r="AK304" s="60">
        <v>0.91500000000000004</v>
      </c>
      <c r="AL304" s="73">
        <v>0.91500000000000004</v>
      </c>
      <c r="AM304" s="59"/>
      <c r="AN304" s="59"/>
      <c r="AO304" s="60">
        <v>0.91500000000000004</v>
      </c>
      <c r="AP304" s="59"/>
      <c r="AQ304" s="60">
        <v>8.1</v>
      </c>
      <c r="AR304" s="60">
        <v>0</v>
      </c>
      <c r="AS304" s="60">
        <v>0</v>
      </c>
      <c r="AT304" s="60">
        <v>0</v>
      </c>
      <c r="AU304" s="62"/>
      <c r="AV304" s="62"/>
      <c r="AW304" s="62"/>
      <c r="AX304" s="62"/>
      <c r="AY304" s="62"/>
      <c r="AZ304" s="62"/>
      <c r="BA304" s="62"/>
      <c r="BB304" s="62"/>
      <c r="BC304" s="62"/>
      <c r="BD304" s="62"/>
      <c r="BE304" s="62"/>
      <c r="BF304" s="62"/>
      <c r="BG304" s="62"/>
      <c r="BH304" s="62"/>
      <c r="BI304" s="62"/>
      <c r="BJ304" s="62"/>
      <c r="BK304" s="62"/>
      <c r="BL304" s="62"/>
      <c r="BM304" s="62"/>
      <c r="BN304" s="37"/>
    </row>
    <row r="305" spans="1:66" ht="15" x14ac:dyDescent="0.25">
      <c r="A305" s="71" t="s">
        <v>452</v>
      </c>
      <c r="B305" s="71" t="s">
        <v>453</v>
      </c>
      <c r="C305" s="72">
        <v>0</v>
      </c>
      <c r="D305" s="72">
        <v>11.2</v>
      </c>
      <c r="E305" s="72">
        <v>0</v>
      </c>
      <c r="F305" s="72">
        <v>0</v>
      </c>
      <c r="G305" s="72">
        <v>0</v>
      </c>
      <c r="H305" s="72">
        <v>0</v>
      </c>
      <c r="I305" s="72">
        <v>0</v>
      </c>
      <c r="J305" s="72">
        <v>0</v>
      </c>
      <c r="K305" s="72">
        <v>0</v>
      </c>
      <c r="L305" s="72">
        <v>0</v>
      </c>
      <c r="M305" s="72">
        <v>0</v>
      </c>
      <c r="N305" s="72">
        <v>0</v>
      </c>
      <c r="O305" s="72">
        <v>0</v>
      </c>
      <c r="P305" s="72">
        <v>0</v>
      </c>
      <c r="Q305" s="72">
        <v>0</v>
      </c>
      <c r="R305" s="72">
        <v>0</v>
      </c>
      <c r="S305" s="72">
        <v>0</v>
      </c>
      <c r="T305" s="72">
        <v>0</v>
      </c>
      <c r="U305" s="72">
        <v>0</v>
      </c>
      <c r="V305" s="72">
        <v>26.4</v>
      </c>
      <c r="W305" s="72">
        <v>0</v>
      </c>
      <c r="X305" s="72">
        <v>0</v>
      </c>
      <c r="Y305" s="72">
        <v>0</v>
      </c>
      <c r="Z305" s="72">
        <v>0</v>
      </c>
      <c r="AA305" s="72">
        <v>0</v>
      </c>
      <c r="AB305" s="72">
        <v>0</v>
      </c>
      <c r="AC305" s="72">
        <v>0.3</v>
      </c>
      <c r="AD305" s="72">
        <v>11.8</v>
      </c>
      <c r="AE305" s="72">
        <v>0</v>
      </c>
      <c r="AF305" s="72">
        <v>0</v>
      </c>
      <c r="AG305" s="72">
        <v>1.2</v>
      </c>
      <c r="AH305" s="72">
        <v>50.9</v>
      </c>
      <c r="AI305" s="72">
        <v>44.4</v>
      </c>
      <c r="AJ305" s="74"/>
      <c r="AK305" s="60">
        <v>1.2</v>
      </c>
      <c r="AL305" s="73">
        <v>1.2</v>
      </c>
      <c r="AM305" s="59"/>
      <c r="AN305" s="59"/>
      <c r="AO305" s="60">
        <v>1.5</v>
      </c>
      <c r="AP305" s="59"/>
      <c r="AQ305" s="60">
        <v>0</v>
      </c>
      <c r="AR305" s="60">
        <v>0</v>
      </c>
      <c r="AS305" s="60">
        <v>26.4</v>
      </c>
      <c r="AT305" s="60">
        <v>0</v>
      </c>
      <c r="AU305" s="62"/>
      <c r="AV305" s="62"/>
      <c r="AW305" s="62"/>
      <c r="AX305" s="62"/>
      <c r="AY305" s="62"/>
      <c r="AZ305" s="62"/>
      <c r="BA305" s="62"/>
      <c r="BB305" s="62"/>
      <c r="BC305" s="62"/>
      <c r="BD305" s="62"/>
      <c r="BE305" s="62"/>
      <c r="BF305" s="62"/>
      <c r="BG305" s="62"/>
      <c r="BH305" s="62"/>
      <c r="BI305" s="62"/>
      <c r="BJ305" s="62"/>
      <c r="BK305" s="62"/>
      <c r="BL305" s="62"/>
      <c r="BM305" s="62"/>
      <c r="BN305" s="37"/>
    </row>
    <row r="306" spans="1:66" ht="15" x14ac:dyDescent="0.25">
      <c r="A306" s="71" t="s">
        <v>92</v>
      </c>
      <c r="B306" s="71" t="s">
        <v>454</v>
      </c>
      <c r="C306" s="72">
        <v>0</v>
      </c>
      <c r="D306" s="72">
        <v>1.9</v>
      </c>
      <c r="E306" s="72">
        <v>0.2</v>
      </c>
      <c r="F306" s="72">
        <v>0</v>
      </c>
      <c r="G306" s="72">
        <v>0</v>
      </c>
      <c r="H306" s="72">
        <v>0</v>
      </c>
      <c r="I306" s="72">
        <v>0</v>
      </c>
      <c r="J306" s="72">
        <v>0</v>
      </c>
      <c r="K306" s="72">
        <v>0</v>
      </c>
      <c r="L306" s="72">
        <v>0</v>
      </c>
      <c r="M306" s="72">
        <v>0</v>
      </c>
      <c r="N306" s="72">
        <v>4.5</v>
      </c>
      <c r="O306" s="72">
        <v>28.8</v>
      </c>
      <c r="P306" s="72">
        <v>35.5</v>
      </c>
      <c r="Q306" s="72">
        <v>0</v>
      </c>
      <c r="R306" s="72">
        <v>0</v>
      </c>
      <c r="S306" s="72">
        <v>0</v>
      </c>
      <c r="T306" s="72">
        <v>0</v>
      </c>
      <c r="U306" s="72">
        <v>0</v>
      </c>
      <c r="V306" s="72">
        <v>0</v>
      </c>
      <c r="W306" s="72">
        <v>0</v>
      </c>
      <c r="X306" s="72">
        <v>0</v>
      </c>
      <c r="Y306" s="72">
        <v>0</v>
      </c>
      <c r="Z306" s="72">
        <v>0</v>
      </c>
      <c r="AA306" s="72">
        <v>0</v>
      </c>
      <c r="AB306" s="72">
        <v>0</v>
      </c>
      <c r="AC306" s="72">
        <v>0</v>
      </c>
      <c r="AD306" s="72">
        <v>0</v>
      </c>
      <c r="AE306" s="72">
        <v>0</v>
      </c>
      <c r="AF306" s="72">
        <v>0</v>
      </c>
      <c r="AG306" s="72">
        <v>3</v>
      </c>
      <c r="AH306" s="72">
        <v>73.900000000000006</v>
      </c>
      <c r="AI306" s="72">
        <v>63</v>
      </c>
      <c r="AJ306" s="74"/>
      <c r="AK306" s="60">
        <v>3</v>
      </c>
      <c r="AL306" s="73">
        <v>3</v>
      </c>
      <c r="AM306" s="59"/>
      <c r="AN306" s="59"/>
      <c r="AO306" s="60">
        <v>3</v>
      </c>
      <c r="AP306" s="59"/>
      <c r="AQ306" s="60">
        <v>0.2</v>
      </c>
      <c r="AR306" s="60">
        <v>68.8</v>
      </c>
      <c r="AS306" s="60">
        <v>0</v>
      </c>
      <c r="AT306" s="60">
        <v>0</v>
      </c>
      <c r="AU306" s="62"/>
      <c r="AV306" s="62"/>
      <c r="AW306" s="62"/>
      <c r="AX306" s="62"/>
      <c r="AY306" s="62"/>
      <c r="AZ306" s="62"/>
      <c r="BA306" s="62"/>
      <c r="BB306" s="62"/>
      <c r="BC306" s="62"/>
      <c r="BD306" s="62"/>
      <c r="BE306" s="62"/>
      <c r="BF306" s="62"/>
      <c r="BG306" s="62"/>
      <c r="BH306" s="62"/>
      <c r="BI306" s="62"/>
      <c r="BJ306" s="62"/>
      <c r="BK306" s="62"/>
      <c r="BL306" s="62"/>
      <c r="BM306" s="62"/>
      <c r="BN306" s="37"/>
    </row>
    <row r="307" spans="1:66" ht="15" x14ac:dyDescent="0.25">
      <c r="A307" s="71" t="s">
        <v>455</v>
      </c>
      <c r="B307" s="71" t="s">
        <v>456</v>
      </c>
      <c r="C307" s="72">
        <v>0</v>
      </c>
      <c r="D307" s="72">
        <v>0</v>
      </c>
      <c r="E307" s="72">
        <v>0</v>
      </c>
      <c r="F307" s="72">
        <v>0</v>
      </c>
      <c r="G307" s="72">
        <v>0</v>
      </c>
      <c r="H307" s="72">
        <v>0</v>
      </c>
      <c r="I307" s="72">
        <v>0</v>
      </c>
      <c r="J307" s="72">
        <v>0</v>
      </c>
      <c r="K307" s="72">
        <v>0</v>
      </c>
      <c r="L307" s="72">
        <v>0</v>
      </c>
      <c r="M307" s="72">
        <v>0</v>
      </c>
      <c r="N307" s="72">
        <v>0</v>
      </c>
      <c r="O307" s="72">
        <v>0</v>
      </c>
      <c r="P307" s="72">
        <v>0</v>
      </c>
      <c r="Q307" s="72">
        <v>0</v>
      </c>
      <c r="R307" s="72">
        <v>0</v>
      </c>
      <c r="S307" s="72">
        <v>0</v>
      </c>
      <c r="T307" s="72">
        <v>0</v>
      </c>
      <c r="U307" s="72">
        <v>0</v>
      </c>
      <c r="V307" s="72">
        <v>0</v>
      </c>
      <c r="W307" s="72">
        <v>0</v>
      </c>
      <c r="X307" s="72">
        <v>0</v>
      </c>
      <c r="Y307" s="72">
        <v>0</v>
      </c>
      <c r="Z307" s="72">
        <v>0</v>
      </c>
      <c r="AA307" s="72">
        <v>0</v>
      </c>
      <c r="AB307" s="72">
        <v>0</v>
      </c>
      <c r="AC307" s="72">
        <v>0</v>
      </c>
      <c r="AD307" s="72">
        <v>0</v>
      </c>
      <c r="AE307" s="72">
        <v>0</v>
      </c>
      <c r="AF307" s="72">
        <v>350</v>
      </c>
      <c r="AG307" s="72">
        <v>0</v>
      </c>
      <c r="AH307" s="72">
        <v>354.84350000000001</v>
      </c>
      <c r="AI307" s="72">
        <v>322.89999999999998</v>
      </c>
      <c r="AJ307" s="74"/>
      <c r="AK307" s="60">
        <v>0</v>
      </c>
      <c r="AL307" s="73">
        <v>4.8434999999999997</v>
      </c>
      <c r="AM307" s="59"/>
      <c r="AN307" s="59"/>
      <c r="AO307" s="60">
        <v>4.8434999999999997</v>
      </c>
      <c r="AP307" s="59"/>
      <c r="AQ307" s="60">
        <v>0</v>
      </c>
      <c r="AR307" s="60">
        <v>0</v>
      </c>
      <c r="AS307" s="60">
        <v>0</v>
      </c>
      <c r="AT307" s="60">
        <v>0</v>
      </c>
      <c r="AU307" s="62"/>
      <c r="AV307" s="62"/>
      <c r="AW307" s="62"/>
      <c r="AX307" s="62"/>
      <c r="AY307" s="62"/>
      <c r="AZ307" s="62"/>
      <c r="BA307" s="62"/>
      <c r="BB307" s="62"/>
      <c r="BC307" s="62"/>
      <c r="BD307" s="62"/>
      <c r="BE307" s="62"/>
      <c r="BF307" s="62"/>
      <c r="BG307" s="62"/>
      <c r="BH307" s="62"/>
      <c r="BI307" s="62"/>
      <c r="BJ307" s="62"/>
      <c r="BK307" s="62"/>
      <c r="BL307" s="62"/>
      <c r="BM307" s="62"/>
      <c r="BN307" s="37"/>
    </row>
    <row r="308" spans="1:66" ht="15" x14ac:dyDescent="0.25">
      <c r="A308" s="71" t="s">
        <v>159</v>
      </c>
      <c r="B308" s="71" t="s">
        <v>457</v>
      </c>
      <c r="C308" s="72">
        <v>0</v>
      </c>
      <c r="D308" s="72">
        <v>0</v>
      </c>
      <c r="E308" s="72">
        <v>0</v>
      </c>
      <c r="F308" s="72">
        <v>0</v>
      </c>
      <c r="G308" s="72">
        <v>0</v>
      </c>
      <c r="H308" s="72">
        <v>0</v>
      </c>
      <c r="I308" s="72">
        <v>0</v>
      </c>
      <c r="J308" s="72">
        <v>0</v>
      </c>
      <c r="K308" s="72">
        <v>0</v>
      </c>
      <c r="L308" s="72">
        <v>0</v>
      </c>
      <c r="M308" s="72">
        <v>0</v>
      </c>
      <c r="N308" s="72">
        <v>0</v>
      </c>
      <c r="O308" s="72">
        <v>0</v>
      </c>
      <c r="P308" s="72">
        <v>0</v>
      </c>
      <c r="Q308" s="72">
        <v>0</v>
      </c>
      <c r="R308" s="72">
        <v>0</v>
      </c>
      <c r="S308" s="72">
        <v>0</v>
      </c>
      <c r="T308" s="72">
        <v>0</v>
      </c>
      <c r="U308" s="72">
        <v>0</v>
      </c>
      <c r="V308" s="72">
        <v>0</v>
      </c>
      <c r="W308" s="72">
        <v>0</v>
      </c>
      <c r="X308" s="72">
        <v>0</v>
      </c>
      <c r="Y308" s="72">
        <v>0</v>
      </c>
      <c r="Z308" s="72">
        <v>0</v>
      </c>
      <c r="AA308" s="72">
        <v>0</v>
      </c>
      <c r="AB308" s="72">
        <v>0</v>
      </c>
      <c r="AC308" s="72">
        <v>0</v>
      </c>
      <c r="AD308" s="72">
        <v>0</v>
      </c>
      <c r="AE308" s="72">
        <v>0</v>
      </c>
      <c r="AF308" s="72">
        <v>0</v>
      </c>
      <c r="AG308" s="72">
        <v>0</v>
      </c>
      <c r="AH308" s="72">
        <v>0</v>
      </c>
      <c r="AI308" s="72" t="s">
        <v>633</v>
      </c>
      <c r="AJ308" s="74"/>
      <c r="AK308" s="60">
        <v>0</v>
      </c>
      <c r="AL308" s="126">
        <v>0</v>
      </c>
      <c r="AM308" s="59"/>
      <c r="AN308" s="59"/>
      <c r="AO308" s="60">
        <v>0</v>
      </c>
      <c r="AP308" s="59"/>
      <c r="AQ308" s="60">
        <v>0</v>
      </c>
      <c r="AR308" s="60">
        <v>0</v>
      </c>
      <c r="AS308" s="60">
        <v>0</v>
      </c>
      <c r="AT308" s="60">
        <v>0</v>
      </c>
      <c r="AU308" s="62"/>
      <c r="AV308" s="62"/>
      <c r="AW308" s="62"/>
      <c r="AX308" s="62"/>
      <c r="AY308" s="62"/>
      <c r="AZ308" s="62"/>
      <c r="BA308" s="62"/>
      <c r="BB308" s="62"/>
      <c r="BC308" s="62"/>
      <c r="BD308" s="62"/>
      <c r="BE308" s="62"/>
      <c r="BF308" s="62"/>
      <c r="BG308" s="62"/>
      <c r="BH308" s="62"/>
      <c r="BI308" s="62"/>
      <c r="BJ308" s="62"/>
      <c r="BK308" s="62"/>
      <c r="BL308" s="62"/>
      <c r="BM308" s="62"/>
      <c r="BN308" s="37"/>
    </row>
    <row r="309" spans="1:66" ht="15" x14ac:dyDescent="0.25">
      <c r="A309" s="71" t="s">
        <v>176</v>
      </c>
      <c r="B309" s="71" t="s">
        <v>458</v>
      </c>
      <c r="C309" s="72">
        <v>0</v>
      </c>
      <c r="D309" s="72">
        <v>0.33</v>
      </c>
      <c r="E309" s="72">
        <v>0</v>
      </c>
      <c r="F309" s="72">
        <v>0</v>
      </c>
      <c r="G309" s="72">
        <v>0</v>
      </c>
      <c r="H309" s="72">
        <v>0</v>
      </c>
      <c r="I309" s="72">
        <v>0</v>
      </c>
      <c r="J309" s="72">
        <v>0</v>
      </c>
      <c r="K309" s="72">
        <v>0</v>
      </c>
      <c r="L309" s="72">
        <v>0</v>
      </c>
      <c r="M309" s="72">
        <v>0</v>
      </c>
      <c r="N309" s="72">
        <v>0</v>
      </c>
      <c r="O309" s="72">
        <v>0</v>
      </c>
      <c r="P309" s="72">
        <v>3.569</v>
      </c>
      <c r="Q309" s="72">
        <v>0</v>
      </c>
      <c r="R309" s="72">
        <v>0</v>
      </c>
      <c r="S309" s="72">
        <v>0</v>
      </c>
      <c r="T309" s="72">
        <v>0</v>
      </c>
      <c r="U309" s="72">
        <v>0</v>
      </c>
      <c r="V309" s="72">
        <v>0</v>
      </c>
      <c r="W309" s="72">
        <v>0</v>
      </c>
      <c r="X309" s="72">
        <v>0</v>
      </c>
      <c r="Y309" s="72">
        <v>0</v>
      </c>
      <c r="Z309" s="72">
        <v>0</v>
      </c>
      <c r="AA309" s="72">
        <v>0</v>
      </c>
      <c r="AB309" s="72">
        <v>0</v>
      </c>
      <c r="AC309" s="72">
        <v>0</v>
      </c>
      <c r="AD309" s="72">
        <v>0.156</v>
      </c>
      <c r="AE309" s="72">
        <v>0</v>
      </c>
      <c r="AF309" s="72">
        <v>0</v>
      </c>
      <c r="AG309" s="72">
        <v>8.5999999999999993E-2</v>
      </c>
      <c r="AH309" s="72">
        <v>4.141</v>
      </c>
      <c r="AI309" s="72">
        <v>2.5329999999999999</v>
      </c>
      <c r="AJ309" s="74"/>
      <c r="AK309" s="60">
        <v>8.5999999999999993E-2</v>
      </c>
      <c r="AL309" s="73">
        <v>8.5999999999999993E-2</v>
      </c>
      <c r="AM309" s="59"/>
      <c r="AN309" s="59"/>
      <c r="AO309" s="60">
        <v>8.5999999999999993E-2</v>
      </c>
      <c r="AP309" s="59"/>
      <c r="AQ309" s="60">
        <v>0</v>
      </c>
      <c r="AR309" s="60">
        <v>3.569</v>
      </c>
      <c r="AS309" s="60">
        <v>0</v>
      </c>
      <c r="AT309" s="60">
        <v>0</v>
      </c>
      <c r="AU309" s="62"/>
      <c r="AV309" s="62"/>
      <c r="AW309" s="62"/>
      <c r="AX309" s="62"/>
      <c r="AY309" s="62"/>
      <c r="AZ309" s="62"/>
      <c r="BA309" s="62"/>
      <c r="BB309" s="62"/>
      <c r="BC309" s="62"/>
      <c r="BD309" s="62"/>
      <c r="BE309" s="62"/>
      <c r="BF309" s="62"/>
      <c r="BG309" s="62"/>
      <c r="BH309" s="62"/>
      <c r="BI309" s="62"/>
      <c r="BJ309" s="62"/>
      <c r="BK309" s="62"/>
      <c r="BL309" s="62"/>
      <c r="BM309" s="62"/>
      <c r="BN309" s="37"/>
    </row>
    <row r="310" spans="1:66" ht="15" x14ac:dyDescent="0.25">
      <c r="A310" s="71" t="s">
        <v>345</v>
      </c>
      <c r="B310" s="71" t="s">
        <v>459</v>
      </c>
      <c r="C310" s="72">
        <v>0</v>
      </c>
      <c r="D310" s="72">
        <v>0</v>
      </c>
      <c r="E310" s="72">
        <v>0</v>
      </c>
      <c r="F310" s="72">
        <v>0</v>
      </c>
      <c r="G310" s="72">
        <v>0</v>
      </c>
      <c r="H310" s="72">
        <v>4</v>
      </c>
      <c r="I310" s="72">
        <v>0</v>
      </c>
      <c r="J310" s="72">
        <v>0</v>
      </c>
      <c r="K310" s="72">
        <v>0</v>
      </c>
      <c r="L310" s="72">
        <v>0</v>
      </c>
      <c r="M310" s="72">
        <v>0</v>
      </c>
      <c r="N310" s="72">
        <v>0</v>
      </c>
      <c r="O310" s="72">
        <v>0</v>
      </c>
      <c r="P310" s="72">
        <v>27</v>
      </c>
      <c r="Q310" s="72">
        <v>0</v>
      </c>
      <c r="R310" s="72">
        <v>0</v>
      </c>
      <c r="S310" s="72">
        <v>0</v>
      </c>
      <c r="T310" s="72">
        <v>0</v>
      </c>
      <c r="U310" s="72">
        <v>0</v>
      </c>
      <c r="V310" s="72">
        <v>0</v>
      </c>
      <c r="W310" s="72">
        <v>0</v>
      </c>
      <c r="X310" s="72">
        <v>0</v>
      </c>
      <c r="Y310" s="72">
        <v>0</v>
      </c>
      <c r="Z310" s="72">
        <v>0</v>
      </c>
      <c r="AA310" s="72">
        <v>0</v>
      </c>
      <c r="AB310" s="72">
        <v>0</v>
      </c>
      <c r="AC310" s="72">
        <v>0</v>
      </c>
      <c r="AD310" s="72">
        <v>0</v>
      </c>
      <c r="AE310" s="72">
        <v>0</v>
      </c>
      <c r="AF310" s="72">
        <v>0</v>
      </c>
      <c r="AG310" s="72">
        <v>0.9</v>
      </c>
      <c r="AH310" s="72">
        <v>31.9</v>
      </c>
      <c r="AI310" s="72">
        <v>25.853000000000002</v>
      </c>
      <c r="AJ310" s="74"/>
      <c r="AK310" s="60">
        <v>0.9</v>
      </c>
      <c r="AL310" s="73">
        <v>0.9</v>
      </c>
      <c r="AM310" s="59"/>
      <c r="AN310" s="59"/>
      <c r="AO310" s="60">
        <v>0.9</v>
      </c>
      <c r="AP310" s="59"/>
      <c r="AQ310" s="60">
        <v>0</v>
      </c>
      <c r="AR310" s="60">
        <v>27</v>
      </c>
      <c r="AS310" s="60">
        <v>0</v>
      </c>
      <c r="AT310" s="60">
        <v>0</v>
      </c>
      <c r="AU310" s="62"/>
      <c r="AV310" s="62"/>
      <c r="AW310" s="62"/>
      <c r="AX310" s="62"/>
      <c r="AY310" s="62"/>
      <c r="AZ310" s="62"/>
      <c r="BA310" s="62"/>
      <c r="BB310" s="62"/>
      <c r="BC310" s="62"/>
      <c r="BD310" s="62"/>
      <c r="BE310" s="62"/>
      <c r="BF310" s="62"/>
      <c r="BG310" s="62"/>
      <c r="BH310" s="62"/>
      <c r="BI310" s="62"/>
      <c r="BJ310" s="62"/>
      <c r="BK310" s="62"/>
      <c r="BL310" s="62"/>
      <c r="BM310" s="62"/>
      <c r="BN310" s="37"/>
    </row>
    <row r="311" spans="1:66" ht="15" x14ac:dyDescent="0.25">
      <c r="A311" s="71" t="s">
        <v>151</v>
      </c>
      <c r="B311" s="71" t="s">
        <v>642</v>
      </c>
      <c r="C311" s="175">
        <v>0</v>
      </c>
      <c r="D311" s="175">
        <v>7.0000000000000007E-2</v>
      </c>
      <c r="E311" s="175">
        <v>0</v>
      </c>
      <c r="F311" s="175">
        <v>0</v>
      </c>
      <c r="G311" s="175">
        <v>0</v>
      </c>
      <c r="H311" s="175">
        <v>0</v>
      </c>
      <c r="I311" s="175">
        <v>0</v>
      </c>
      <c r="J311" s="175">
        <v>0</v>
      </c>
      <c r="K311" s="175">
        <v>0</v>
      </c>
      <c r="L311" s="175">
        <v>0</v>
      </c>
      <c r="M311" s="175">
        <v>0</v>
      </c>
      <c r="N311" s="175">
        <v>0</v>
      </c>
      <c r="O311" s="175">
        <v>0</v>
      </c>
      <c r="P311" s="175">
        <v>0</v>
      </c>
      <c r="Q311" s="175">
        <v>0</v>
      </c>
      <c r="R311" s="175">
        <v>0</v>
      </c>
      <c r="S311" s="175">
        <v>0</v>
      </c>
      <c r="T311" s="175">
        <v>0</v>
      </c>
      <c r="U311" s="175">
        <v>1.1000000000000001</v>
      </c>
      <c r="V311" s="175">
        <v>0</v>
      </c>
      <c r="W311" s="175">
        <v>0</v>
      </c>
      <c r="X311" s="175">
        <v>0</v>
      </c>
      <c r="Y311" s="175">
        <v>0</v>
      </c>
      <c r="Z311" s="175">
        <v>0</v>
      </c>
      <c r="AA311" s="175">
        <v>0</v>
      </c>
      <c r="AB311" s="175">
        <v>0</v>
      </c>
      <c r="AC311" s="175">
        <v>0</v>
      </c>
      <c r="AD311" s="175">
        <v>0</v>
      </c>
      <c r="AE311" s="175">
        <v>0</v>
      </c>
      <c r="AF311" s="175">
        <v>0</v>
      </c>
      <c r="AG311" s="175">
        <v>0.02</v>
      </c>
      <c r="AH311" s="175">
        <v>1.19</v>
      </c>
      <c r="AI311" s="175">
        <v>1</v>
      </c>
      <c r="AJ311" s="74"/>
      <c r="AK311" s="60">
        <v>0.02</v>
      </c>
      <c r="AL311" s="73">
        <v>0.02</v>
      </c>
      <c r="AM311" s="59"/>
      <c r="AN311" s="59"/>
      <c r="AO311" s="60">
        <v>0.02</v>
      </c>
      <c r="AP311" s="59"/>
      <c r="AQ311" s="60">
        <v>0</v>
      </c>
      <c r="AR311" s="60">
        <v>0</v>
      </c>
      <c r="AS311" s="60">
        <v>1.1000000000000001</v>
      </c>
      <c r="AT311" s="60">
        <v>0</v>
      </c>
      <c r="AU311" s="59"/>
      <c r="AV311" s="62"/>
      <c r="AW311" s="62"/>
      <c r="AX311" s="62"/>
      <c r="AY311" s="62"/>
      <c r="AZ311" s="62"/>
      <c r="BA311" s="62"/>
      <c r="BB311" s="62"/>
      <c r="BC311" s="62"/>
      <c r="BD311" s="62"/>
      <c r="BE311" s="62"/>
      <c r="BF311" s="62"/>
      <c r="BG311" s="62"/>
      <c r="BH311" s="62"/>
      <c r="BI311" s="62"/>
      <c r="BJ311" s="62"/>
      <c r="BK311" s="62"/>
      <c r="BL311" s="62"/>
      <c r="BM311" s="62"/>
      <c r="BN311" s="37"/>
    </row>
    <row r="312" spans="1:66" ht="15" x14ac:dyDescent="0.25">
      <c r="A312" s="71" t="s">
        <v>895</v>
      </c>
      <c r="B312" s="71" t="s">
        <v>896</v>
      </c>
      <c r="C312" s="72">
        <v>0</v>
      </c>
      <c r="D312" s="72">
        <v>0</v>
      </c>
      <c r="E312" s="72">
        <v>0</v>
      </c>
      <c r="F312" s="72">
        <v>0</v>
      </c>
      <c r="G312" s="72">
        <v>0</v>
      </c>
      <c r="H312" s="72">
        <v>11.4</v>
      </c>
      <c r="I312" s="72">
        <v>0</v>
      </c>
      <c r="J312" s="72">
        <v>0</v>
      </c>
      <c r="K312" s="72">
        <v>0</v>
      </c>
      <c r="L312" s="72">
        <v>0</v>
      </c>
      <c r="M312" s="72">
        <v>0</v>
      </c>
      <c r="N312" s="72">
        <v>0</v>
      </c>
      <c r="O312" s="72">
        <v>0</v>
      </c>
      <c r="P312" s="72">
        <v>0</v>
      </c>
      <c r="Q312" s="72">
        <v>0</v>
      </c>
      <c r="R312" s="72">
        <v>0</v>
      </c>
      <c r="S312" s="72">
        <v>0</v>
      </c>
      <c r="T312" s="72">
        <v>0</v>
      </c>
      <c r="U312" s="72">
        <v>0</v>
      </c>
      <c r="V312" s="72">
        <v>0</v>
      </c>
      <c r="W312" s="72">
        <v>0</v>
      </c>
      <c r="X312" s="72">
        <v>0</v>
      </c>
      <c r="Y312" s="72">
        <v>0</v>
      </c>
      <c r="Z312" s="72">
        <v>0</v>
      </c>
      <c r="AA312" s="72">
        <v>0</v>
      </c>
      <c r="AB312" s="72">
        <v>0</v>
      </c>
      <c r="AC312" s="72">
        <v>0</v>
      </c>
      <c r="AD312" s="72">
        <v>70.900000000000006</v>
      </c>
      <c r="AE312" s="72">
        <v>0.7</v>
      </c>
      <c r="AF312" s="72">
        <v>0</v>
      </c>
      <c r="AG312" s="72">
        <v>1.2</v>
      </c>
      <c r="AH312" s="72">
        <v>84.2</v>
      </c>
      <c r="AI312" s="72" t="s">
        <v>633</v>
      </c>
      <c r="AJ312" s="74"/>
      <c r="AK312" s="60">
        <v>1.2</v>
      </c>
      <c r="AL312" s="73">
        <v>1.2</v>
      </c>
      <c r="AM312" s="59"/>
      <c r="AN312" s="59"/>
      <c r="AO312" s="60">
        <v>1.2</v>
      </c>
      <c r="AP312" s="59"/>
      <c r="AQ312" s="60">
        <v>0</v>
      </c>
      <c r="AR312" s="60">
        <v>0</v>
      </c>
      <c r="AS312" s="60">
        <v>0</v>
      </c>
      <c r="AT312" s="60">
        <v>0</v>
      </c>
      <c r="AU312" s="62"/>
      <c r="AV312" s="62"/>
      <c r="AW312" s="62"/>
      <c r="AX312" s="62"/>
      <c r="AY312" s="62"/>
      <c r="AZ312" s="62"/>
      <c r="BA312" s="62"/>
      <c r="BB312" s="62"/>
      <c r="BC312" s="62"/>
      <c r="BD312" s="62"/>
      <c r="BE312" s="62"/>
      <c r="BF312" s="62"/>
      <c r="BG312" s="62"/>
      <c r="BH312" s="62"/>
      <c r="BI312" s="62"/>
      <c r="BJ312" s="62"/>
      <c r="BK312" s="62"/>
      <c r="BL312" s="62"/>
      <c r="BM312" s="62"/>
      <c r="BN312" s="37"/>
    </row>
    <row r="313" spans="1:66" ht="15" x14ac:dyDescent="0.25">
      <c r="A313" s="71" t="s">
        <v>771</v>
      </c>
      <c r="B313" s="71" t="s">
        <v>683</v>
      </c>
      <c r="C313" s="72">
        <v>1023.8523487860488</v>
      </c>
      <c r="D313" s="72">
        <v>33.496150728120313</v>
      </c>
      <c r="E313" s="72">
        <v>0</v>
      </c>
      <c r="F313" s="72">
        <v>219.33793471114438</v>
      </c>
      <c r="G313" s="72">
        <v>0</v>
      </c>
      <c r="H313" s="72">
        <v>0</v>
      </c>
      <c r="I313" s="72">
        <v>20.463000000000001</v>
      </c>
      <c r="J313" s="72">
        <v>536.49820099022509</v>
      </c>
      <c r="K313" s="72">
        <v>0</v>
      </c>
      <c r="L313" s="72">
        <v>612.00292391663334</v>
      </c>
      <c r="M313" s="72">
        <v>1.44</v>
      </c>
      <c r="N313" s="72">
        <v>43.95</v>
      </c>
      <c r="O313" s="72">
        <v>0</v>
      </c>
      <c r="P313" s="72">
        <v>461.28127878816042</v>
      </c>
      <c r="Q313" s="72">
        <v>0</v>
      </c>
      <c r="R313" s="72">
        <v>0</v>
      </c>
      <c r="S313" s="72">
        <v>381.2399001208625</v>
      </c>
      <c r="T313" s="72">
        <v>833.79513341301231</v>
      </c>
      <c r="U313" s="72">
        <v>587.55132923783867</v>
      </c>
      <c r="V313" s="72">
        <v>48.93</v>
      </c>
      <c r="W313" s="72">
        <v>0</v>
      </c>
      <c r="X313" s="72">
        <v>46.972909654372465</v>
      </c>
      <c r="Y313" s="72">
        <v>0</v>
      </c>
      <c r="Z313" s="72">
        <v>12.86</v>
      </c>
      <c r="AA313" s="72">
        <v>755.21100000000001</v>
      </c>
      <c r="AB313" s="72">
        <v>2611.69</v>
      </c>
      <c r="AC313" s="72">
        <v>0.379</v>
      </c>
      <c r="AD313" s="72">
        <v>2.5859999999999999</v>
      </c>
      <c r="AE313" s="72">
        <v>0</v>
      </c>
      <c r="AF313" s="72">
        <v>0</v>
      </c>
      <c r="AG313" s="72">
        <v>147.54599999999999</v>
      </c>
      <c r="AH313" s="72">
        <v>7625.8721103464186</v>
      </c>
      <c r="AI313" s="72">
        <v>7754.6</v>
      </c>
      <c r="AJ313" s="74"/>
      <c r="AK313" s="60">
        <v>147.54599999999999</v>
      </c>
      <c r="AL313" s="73">
        <v>147.54599999999999</v>
      </c>
      <c r="AM313" s="59"/>
      <c r="AN313" s="59"/>
      <c r="AO313" s="60">
        <v>903.13599999999997</v>
      </c>
      <c r="AP313" s="59"/>
      <c r="AQ313" s="60">
        <v>239.80093471114438</v>
      </c>
      <c r="AR313" s="60">
        <v>506.67127878816041</v>
      </c>
      <c r="AS313" s="60">
        <v>683.45423889221104</v>
      </c>
      <c r="AT313" s="60">
        <v>1856.479</v>
      </c>
      <c r="AU313" s="62"/>
      <c r="AV313" s="62"/>
      <c r="AW313" s="62"/>
      <c r="AX313" s="62"/>
      <c r="AY313" s="62"/>
      <c r="AZ313" s="62"/>
      <c r="BA313" s="62"/>
      <c r="BB313" s="62"/>
      <c r="BC313" s="62"/>
      <c r="BD313" s="62"/>
      <c r="BE313" s="62"/>
      <c r="BF313" s="62"/>
      <c r="BG313" s="62"/>
      <c r="BH313" s="62"/>
      <c r="BI313" s="62"/>
      <c r="BJ313" s="62"/>
      <c r="BK313" s="62"/>
      <c r="BL313" s="62"/>
      <c r="BM313" s="62"/>
      <c r="BN313" s="37"/>
    </row>
    <row r="314" spans="1:66" ht="15" x14ac:dyDescent="0.25">
      <c r="A314" s="71" t="s">
        <v>157</v>
      </c>
      <c r="B314" s="71" t="s">
        <v>460</v>
      </c>
      <c r="C314" s="72">
        <v>0</v>
      </c>
      <c r="D314" s="72">
        <v>0</v>
      </c>
      <c r="E314" s="72">
        <v>0</v>
      </c>
      <c r="F314" s="72">
        <v>0</v>
      </c>
      <c r="G314" s="72">
        <v>0</v>
      </c>
      <c r="H314" s="72">
        <v>0</v>
      </c>
      <c r="I314" s="72">
        <v>0</v>
      </c>
      <c r="J314" s="72">
        <v>0</v>
      </c>
      <c r="K314" s="72">
        <v>0</v>
      </c>
      <c r="L314" s="72">
        <v>0</v>
      </c>
      <c r="M314" s="72">
        <v>0</v>
      </c>
      <c r="N314" s="72">
        <v>0</v>
      </c>
      <c r="O314" s="72">
        <v>0</v>
      </c>
      <c r="P314" s="72">
        <v>7.98</v>
      </c>
      <c r="Q314" s="72">
        <v>0</v>
      </c>
      <c r="R314" s="72">
        <v>0</v>
      </c>
      <c r="S314" s="72">
        <v>0</v>
      </c>
      <c r="T314" s="72">
        <v>0.25</v>
      </c>
      <c r="U314" s="72">
        <v>0</v>
      </c>
      <c r="V314" s="72">
        <v>0</v>
      </c>
      <c r="W314" s="72">
        <v>0</v>
      </c>
      <c r="X314" s="72">
        <v>0</v>
      </c>
      <c r="Y314" s="72">
        <v>0</v>
      </c>
      <c r="Z314" s="72">
        <v>0</v>
      </c>
      <c r="AA314" s="72">
        <v>0</v>
      </c>
      <c r="AB314" s="72">
        <v>0</v>
      </c>
      <c r="AC314" s="72">
        <v>0</v>
      </c>
      <c r="AD314" s="72">
        <v>0</v>
      </c>
      <c r="AE314" s="72">
        <v>0</v>
      </c>
      <c r="AF314" s="72">
        <v>0</v>
      </c>
      <c r="AG314" s="72">
        <v>0.152</v>
      </c>
      <c r="AH314" s="72">
        <v>8.3819999999999997</v>
      </c>
      <c r="AI314" s="72">
        <v>5.7</v>
      </c>
      <c r="AJ314" s="74"/>
      <c r="AK314" s="60">
        <v>0.152</v>
      </c>
      <c r="AL314" s="73">
        <v>0.152</v>
      </c>
      <c r="AM314" s="59"/>
      <c r="AN314" s="59"/>
      <c r="AO314" s="60">
        <v>0.152</v>
      </c>
      <c r="AP314" s="59"/>
      <c r="AQ314" s="60">
        <v>0</v>
      </c>
      <c r="AR314" s="60">
        <v>7.98</v>
      </c>
      <c r="AS314" s="60">
        <v>0</v>
      </c>
      <c r="AT314" s="60">
        <v>0</v>
      </c>
      <c r="AU314" s="62"/>
      <c r="AV314" s="62"/>
      <c r="AW314" s="62"/>
      <c r="AX314" s="62"/>
      <c r="AY314" s="62"/>
      <c r="AZ314" s="62"/>
      <c r="BA314" s="62"/>
      <c r="BB314" s="62"/>
      <c r="BC314" s="62"/>
      <c r="BD314" s="62"/>
      <c r="BE314" s="62"/>
      <c r="BF314" s="62"/>
      <c r="BG314" s="62"/>
      <c r="BH314" s="62"/>
      <c r="BI314" s="62"/>
      <c r="BJ314" s="62"/>
      <c r="BK314" s="62"/>
      <c r="BL314" s="62"/>
      <c r="BM314" s="62"/>
      <c r="BN314" s="37"/>
    </row>
    <row r="315" spans="1:66" ht="15" x14ac:dyDescent="0.25">
      <c r="A315" s="71" t="s">
        <v>143</v>
      </c>
      <c r="B315" s="71" t="s">
        <v>461</v>
      </c>
      <c r="C315" s="72">
        <v>0</v>
      </c>
      <c r="D315" s="72">
        <v>0</v>
      </c>
      <c r="E315" s="72">
        <v>7.78</v>
      </c>
      <c r="F315" s="72">
        <v>0</v>
      </c>
      <c r="G315" s="72">
        <v>0</v>
      </c>
      <c r="H315" s="72">
        <v>0</v>
      </c>
      <c r="I315" s="72">
        <v>0</v>
      </c>
      <c r="J315" s="72">
        <v>0</v>
      </c>
      <c r="K315" s="72">
        <v>0</v>
      </c>
      <c r="L315" s="72">
        <v>0</v>
      </c>
      <c r="M315" s="72">
        <v>0</v>
      </c>
      <c r="N315" s="72">
        <v>0</v>
      </c>
      <c r="O315" s="72">
        <v>0</v>
      </c>
      <c r="P315" s="72">
        <v>0</v>
      </c>
      <c r="Q315" s="72">
        <v>0</v>
      </c>
      <c r="R315" s="72">
        <v>0</v>
      </c>
      <c r="S315" s="72">
        <v>0</v>
      </c>
      <c r="T315" s="72">
        <v>0</v>
      </c>
      <c r="U315" s="72">
        <v>20.940999999999999</v>
      </c>
      <c r="V315" s="72">
        <v>0</v>
      </c>
      <c r="W315" s="72">
        <v>0</v>
      </c>
      <c r="X315" s="72">
        <v>0</v>
      </c>
      <c r="Y315" s="72">
        <v>0</v>
      </c>
      <c r="Z315" s="72">
        <v>0</v>
      </c>
      <c r="AA315" s="72">
        <v>0</v>
      </c>
      <c r="AB315" s="72">
        <v>0</v>
      </c>
      <c r="AC315" s="72">
        <v>0</v>
      </c>
      <c r="AD315" s="72">
        <v>0</v>
      </c>
      <c r="AE315" s="72">
        <v>0</v>
      </c>
      <c r="AF315" s="72">
        <v>0</v>
      </c>
      <c r="AG315" s="72">
        <v>0.58499999999999996</v>
      </c>
      <c r="AH315" s="72">
        <v>29.306000000000001</v>
      </c>
      <c r="AI315" s="72">
        <v>21.544</v>
      </c>
      <c r="AJ315" s="74"/>
      <c r="AK315" s="60">
        <v>0.58499999999999996</v>
      </c>
      <c r="AL315" s="73">
        <v>0.58499999999999996</v>
      </c>
      <c r="AM315" s="59"/>
      <c r="AN315" s="59"/>
      <c r="AO315" s="60">
        <v>0.58499999999999996</v>
      </c>
      <c r="AP315" s="59"/>
      <c r="AQ315" s="60">
        <v>7.78</v>
      </c>
      <c r="AR315" s="60">
        <v>0</v>
      </c>
      <c r="AS315" s="60">
        <v>20.940999999999999</v>
      </c>
      <c r="AT315" s="60">
        <v>0</v>
      </c>
      <c r="AU315" s="62"/>
      <c r="AV315" s="62"/>
      <c r="AW315" s="62"/>
      <c r="AX315" s="62"/>
      <c r="AY315" s="62"/>
      <c r="AZ315" s="62"/>
      <c r="BA315" s="62"/>
      <c r="BB315" s="62"/>
      <c r="BC315" s="62"/>
      <c r="BD315" s="62"/>
      <c r="BE315" s="62"/>
      <c r="BF315" s="62"/>
      <c r="BG315" s="62"/>
      <c r="BH315" s="62"/>
      <c r="BI315" s="62"/>
      <c r="BJ315" s="62"/>
      <c r="BK315" s="62"/>
      <c r="BL315" s="62"/>
      <c r="BM315" s="62"/>
      <c r="BN315" s="37"/>
    </row>
    <row r="316" spans="1:66" ht="15" x14ac:dyDescent="0.25">
      <c r="A316" s="71" t="s">
        <v>89</v>
      </c>
      <c r="B316" s="71" t="s">
        <v>462</v>
      </c>
      <c r="C316" s="72">
        <v>0</v>
      </c>
      <c r="D316" s="72">
        <v>5.085</v>
      </c>
      <c r="E316" s="72">
        <v>0</v>
      </c>
      <c r="F316" s="72">
        <v>0</v>
      </c>
      <c r="G316" s="72">
        <v>0</v>
      </c>
      <c r="H316" s="72">
        <v>0</v>
      </c>
      <c r="I316" s="72">
        <v>0</v>
      </c>
      <c r="J316" s="72">
        <v>0</v>
      </c>
      <c r="K316" s="72">
        <v>0</v>
      </c>
      <c r="L316" s="72">
        <v>0</v>
      </c>
      <c r="M316" s="72">
        <v>0</v>
      </c>
      <c r="N316" s="72">
        <v>0</v>
      </c>
      <c r="O316" s="72">
        <v>0</v>
      </c>
      <c r="P316" s="72">
        <v>0</v>
      </c>
      <c r="Q316" s="72">
        <v>0</v>
      </c>
      <c r="R316" s="72">
        <v>0</v>
      </c>
      <c r="S316" s="72">
        <v>0</v>
      </c>
      <c r="T316" s="72">
        <v>0</v>
      </c>
      <c r="U316" s="72">
        <v>0</v>
      </c>
      <c r="V316" s="72">
        <v>0</v>
      </c>
      <c r="W316" s="72">
        <v>0</v>
      </c>
      <c r="X316" s="72">
        <v>0</v>
      </c>
      <c r="Y316" s="72">
        <v>0</v>
      </c>
      <c r="Z316" s="72">
        <v>0</v>
      </c>
      <c r="AA316" s="72">
        <v>0</v>
      </c>
      <c r="AB316" s="72">
        <v>0</v>
      </c>
      <c r="AC316" s="72">
        <v>0</v>
      </c>
      <c r="AD316" s="72">
        <v>36.030999999999999</v>
      </c>
      <c r="AE316" s="72">
        <v>0</v>
      </c>
      <c r="AF316" s="72">
        <v>0</v>
      </c>
      <c r="AG316" s="72">
        <v>0.623</v>
      </c>
      <c r="AH316" s="72">
        <v>41.738999999999997</v>
      </c>
      <c r="AI316" s="72">
        <v>31.538</v>
      </c>
      <c r="AJ316" s="74"/>
      <c r="AK316" s="60">
        <v>0.623</v>
      </c>
      <c r="AL316" s="73">
        <v>0.623</v>
      </c>
      <c r="AM316" s="59"/>
      <c r="AN316" s="59"/>
      <c r="AO316" s="60">
        <v>0.623</v>
      </c>
      <c r="AP316" s="59"/>
      <c r="AQ316" s="60">
        <v>0</v>
      </c>
      <c r="AR316" s="60">
        <v>0</v>
      </c>
      <c r="AS316" s="60">
        <v>0</v>
      </c>
      <c r="AT316" s="60">
        <v>0</v>
      </c>
      <c r="AU316" s="62"/>
      <c r="AV316" s="62"/>
      <c r="AW316" s="62"/>
      <c r="AX316" s="62"/>
      <c r="AY316" s="62"/>
      <c r="AZ316" s="62"/>
      <c r="BA316" s="62"/>
      <c r="BB316" s="62"/>
      <c r="BC316" s="62"/>
      <c r="BD316" s="62"/>
      <c r="BE316" s="62"/>
      <c r="BF316" s="62"/>
      <c r="BG316" s="62"/>
      <c r="BH316" s="62"/>
      <c r="BI316" s="62"/>
      <c r="BJ316" s="62"/>
      <c r="BK316" s="62"/>
      <c r="BL316" s="62"/>
      <c r="BM316" s="62"/>
      <c r="BN316" s="37"/>
    </row>
    <row r="317" spans="1:66" ht="15" x14ac:dyDescent="0.25">
      <c r="A317" s="71" t="s">
        <v>67</v>
      </c>
      <c r="B317" s="71" t="s">
        <v>463</v>
      </c>
      <c r="C317" s="72">
        <v>0</v>
      </c>
      <c r="D317" s="72">
        <v>0.3</v>
      </c>
      <c r="E317" s="72">
        <v>0</v>
      </c>
      <c r="F317" s="72">
        <v>0</v>
      </c>
      <c r="G317" s="72">
        <v>0</v>
      </c>
      <c r="H317" s="72">
        <v>0</v>
      </c>
      <c r="I317" s="72">
        <v>0</v>
      </c>
      <c r="J317" s="72">
        <v>0</v>
      </c>
      <c r="K317" s="72">
        <v>0</v>
      </c>
      <c r="L317" s="72">
        <v>0</v>
      </c>
      <c r="M317" s="72">
        <v>0</v>
      </c>
      <c r="N317" s="72">
        <v>0</v>
      </c>
      <c r="O317" s="72">
        <v>0</v>
      </c>
      <c r="P317" s="72">
        <v>0</v>
      </c>
      <c r="Q317" s="72">
        <v>0</v>
      </c>
      <c r="R317" s="72">
        <v>0</v>
      </c>
      <c r="S317" s="72">
        <v>0</v>
      </c>
      <c r="T317" s="72">
        <v>0</v>
      </c>
      <c r="U317" s="72">
        <v>0</v>
      </c>
      <c r="V317" s="72">
        <v>23.3</v>
      </c>
      <c r="W317" s="72">
        <v>0</v>
      </c>
      <c r="X317" s="72">
        <v>0</v>
      </c>
      <c r="Y317" s="72">
        <v>0</v>
      </c>
      <c r="Z317" s="72">
        <v>0</v>
      </c>
      <c r="AA317" s="72">
        <v>0</v>
      </c>
      <c r="AB317" s="72">
        <v>0</v>
      </c>
      <c r="AC317" s="72">
        <v>0</v>
      </c>
      <c r="AD317" s="72">
        <v>0</v>
      </c>
      <c r="AE317" s="72">
        <v>0</v>
      </c>
      <c r="AF317" s="72">
        <v>0</v>
      </c>
      <c r="AG317" s="72">
        <v>0.04</v>
      </c>
      <c r="AH317" s="72">
        <v>23.64</v>
      </c>
      <c r="AI317" s="72">
        <v>14.6</v>
      </c>
      <c r="AJ317" s="74"/>
      <c r="AK317" s="60">
        <v>0.04</v>
      </c>
      <c r="AL317" s="73">
        <v>0.04</v>
      </c>
      <c r="AM317" s="59"/>
      <c r="AN317" s="59"/>
      <c r="AO317" s="60">
        <v>0.04</v>
      </c>
      <c r="AP317" s="59"/>
      <c r="AQ317" s="60">
        <v>0</v>
      </c>
      <c r="AR317" s="60">
        <v>0</v>
      </c>
      <c r="AS317" s="60">
        <v>23.3</v>
      </c>
      <c r="AT317" s="60">
        <v>0</v>
      </c>
      <c r="AU317" s="62"/>
      <c r="AV317" s="62"/>
      <c r="AW317" s="62"/>
      <c r="AX317" s="62"/>
      <c r="AY317" s="62"/>
      <c r="AZ317" s="62"/>
      <c r="BA317" s="62"/>
      <c r="BB317" s="62"/>
      <c r="BC317" s="62"/>
      <c r="BD317" s="62"/>
      <c r="BE317" s="62"/>
      <c r="BF317" s="62"/>
      <c r="BG317" s="62"/>
      <c r="BH317" s="62"/>
      <c r="BI317" s="62"/>
      <c r="BJ317" s="62"/>
      <c r="BK317" s="62"/>
      <c r="BL317" s="62"/>
      <c r="BM317" s="62"/>
      <c r="BN317" s="37"/>
    </row>
    <row r="318" spans="1:66" ht="15" x14ac:dyDescent="0.25">
      <c r="A318" s="71" t="s">
        <v>464</v>
      </c>
      <c r="B318" s="71" t="s">
        <v>465</v>
      </c>
      <c r="C318" s="72">
        <v>0</v>
      </c>
      <c r="D318" s="72">
        <v>3</v>
      </c>
      <c r="E318" s="72">
        <v>0</v>
      </c>
      <c r="F318" s="72">
        <v>0</v>
      </c>
      <c r="G318" s="72">
        <v>0</v>
      </c>
      <c r="H318" s="72">
        <v>0</v>
      </c>
      <c r="I318" s="72">
        <v>5.9515862465911118</v>
      </c>
      <c r="J318" s="72">
        <v>0</v>
      </c>
      <c r="K318" s="72">
        <v>0</v>
      </c>
      <c r="L318" s="72">
        <v>98.126640774789848</v>
      </c>
      <c r="M318" s="72">
        <v>0</v>
      </c>
      <c r="N318" s="72">
        <v>4.9063320387394924</v>
      </c>
      <c r="O318" s="72">
        <v>0</v>
      </c>
      <c r="P318" s="72">
        <v>0</v>
      </c>
      <c r="Q318" s="72">
        <v>0</v>
      </c>
      <c r="R318" s="72">
        <v>0</v>
      </c>
      <c r="S318" s="72">
        <v>0</v>
      </c>
      <c r="T318" s="72">
        <v>5.0999999999999996</v>
      </c>
      <c r="U318" s="72">
        <v>3.4</v>
      </c>
      <c r="V318" s="72">
        <v>11.5</v>
      </c>
      <c r="W318" s="72">
        <v>0</v>
      </c>
      <c r="X318" s="72">
        <v>24.952899037385265</v>
      </c>
      <c r="Y318" s="72">
        <v>0</v>
      </c>
      <c r="Z318" s="72">
        <v>5.8029997761361085E-2</v>
      </c>
      <c r="AA318" s="72">
        <v>0.2</v>
      </c>
      <c r="AB318" s="72">
        <v>0.4</v>
      </c>
      <c r="AC318" s="72">
        <v>0</v>
      </c>
      <c r="AD318" s="72">
        <v>0.2</v>
      </c>
      <c r="AE318" s="72">
        <v>0</v>
      </c>
      <c r="AF318" s="72">
        <v>0</v>
      </c>
      <c r="AG318" s="72">
        <v>8</v>
      </c>
      <c r="AH318" s="72">
        <v>165.59548809526709</v>
      </c>
      <c r="AI318" s="72">
        <v>125.8</v>
      </c>
      <c r="AJ318" s="74"/>
      <c r="AK318" s="60">
        <v>8</v>
      </c>
      <c r="AL318" s="73">
        <v>8</v>
      </c>
      <c r="AM318" s="59"/>
      <c r="AN318" s="59"/>
      <c r="AO318" s="60">
        <v>8.1999999999999993</v>
      </c>
      <c r="AP318" s="59"/>
      <c r="AQ318" s="60">
        <v>5.9515862465911118</v>
      </c>
      <c r="AR318" s="60">
        <v>4.9063320387394924</v>
      </c>
      <c r="AS318" s="60">
        <v>39.852899037385264</v>
      </c>
      <c r="AT318" s="60">
        <v>0.2</v>
      </c>
      <c r="AU318" s="62"/>
      <c r="AV318" s="62"/>
      <c r="AW318" s="62"/>
      <c r="AX318" s="62"/>
      <c r="AY318" s="62"/>
      <c r="AZ318" s="62"/>
      <c r="BA318" s="62"/>
      <c r="BB318" s="62"/>
      <c r="BC318" s="62"/>
      <c r="BD318" s="62"/>
      <c r="BE318" s="62"/>
      <c r="BF318" s="62"/>
      <c r="BG318" s="62"/>
      <c r="BH318" s="62"/>
      <c r="BI318" s="62"/>
      <c r="BJ318" s="62"/>
      <c r="BK318" s="62"/>
      <c r="BL318" s="62"/>
      <c r="BM318" s="62"/>
      <c r="BN318" s="37"/>
    </row>
    <row r="319" spans="1:66" ht="15" x14ac:dyDescent="0.25">
      <c r="A319" s="71" t="s">
        <v>76</v>
      </c>
      <c r="B319" s="71" t="s">
        <v>466</v>
      </c>
      <c r="C319" s="72">
        <v>0</v>
      </c>
      <c r="D319" s="72">
        <v>3.6999999999999998E-2</v>
      </c>
      <c r="E319" s="72">
        <v>0</v>
      </c>
      <c r="F319" s="72">
        <v>0</v>
      </c>
      <c r="G319" s="72">
        <v>0</v>
      </c>
      <c r="H319" s="72">
        <v>0</v>
      </c>
      <c r="I319" s="72">
        <v>0</v>
      </c>
      <c r="J319" s="72">
        <v>0</v>
      </c>
      <c r="K319" s="72">
        <v>0</v>
      </c>
      <c r="L319" s="72">
        <v>0</v>
      </c>
      <c r="M319" s="72">
        <v>0</v>
      </c>
      <c r="N319" s="72">
        <v>0</v>
      </c>
      <c r="O319" s="72">
        <v>0</v>
      </c>
      <c r="P319" s="72">
        <v>0</v>
      </c>
      <c r="Q319" s="72">
        <v>0</v>
      </c>
      <c r="R319" s="72">
        <v>0</v>
      </c>
      <c r="S319" s="72">
        <v>0</v>
      </c>
      <c r="T319" s="72">
        <v>0</v>
      </c>
      <c r="U319" s="72">
        <v>0</v>
      </c>
      <c r="V319" s="72">
        <v>0.21</v>
      </c>
      <c r="W319" s="72">
        <v>0</v>
      </c>
      <c r="X319" s="72">
        <v>0</v>
      </c>
      <c r="Y319" s="72">
        <v>0</v>
      </c>
      <c r="Z319" s="72">
        <v>0</v>
      </c>
      <c r="AA319" s="72">
        <v>0</v>
      </c>
      <c r="AB319" s="72">
        <v>0</v>
      </c>
      <c r="AC319" s="72">
        <v>0</v>
      </c>
      <c r="AD319" s="72">
        <v>0</v>
      </c>
      <c r="AE319" s="72">
        <v>0</v>
      </c>
      <c r="AF319" s="72">
        <v>0</v>
      </c>
      <c r="AG319" s="72" t="s">
        <v>633</v>
      </c>
      <c r="AH319" s="72">
        <v>0.247</v>
      </c>
      <c r="AI319" s="72">
        <v>0</v>
      </c>
      <c r="AJ319" s="74"/>
      <c r="AK319" s="60">
        <v>0</v>
      </c>
      <c r="AL319" s="73">
        <v>0</v>
      </c>
      <c r="AM319" s="59"/>
      <c r="AN319" s="59"/>
      <c r="AO319" s="60">
        <v>0</v>
      </c>
      <c r="AP319" s="59"/>
      <c r="AQ319" s="60">
        <v>0</v>
      </c>
      <c r="AR319" s="60">
        <v>0</v>
      </c>
      <c r="AS319" s="60">
        <v>0.21</v>
      </c>
      <c r="AT319" s="60">
        <v>0</v>
      </c>
      <c r="AU319" s="62"/>
      <c r="AV319" s="62"/>
      <c r="AW319" s="62"/>
      <c r="AX319" s="62"/>
      <c r="AY319" s="62"/>
      <c r="AZ319" s="62"/>
      <c r="BA319" s="62"/>
      <c r="BB319" s="62"/>
      <c r="BC319" s="62"/>
      <c r="BD319" s="62"/>
      <c r="BE319" s="62"/>
      <c r="BF319" s="62"/>
      <c r="BG319" s="62"/>
      <c r="BH319" s="62"/>
      <c r="BI319" s="62"/>
      <c r="BJ319" s="62"/>
      <c r="BK319" s="62"/>
      <c r="BL319" s="62"/>
      <c r="BM319" s="62"/>
      <c r="BN319" s="37"/>
    </row>
    <row r="320" spans="1:66" ht="15" x14ac:dyDescent="0.25">
      <c r="A320" s="71" t="s">
        <v>94</v>
      </c>
      <c r="B320" s="71" t="s">
        <v>467</v>
      </c>
      <c r="C320" s="72">
        <v>0</v>
      </c>
      <c r="D320" s="72">
        <v>0</v>
      </c>
      <c r="E320" s="72">
        <v>0</v>
      </c>
      <c r="F320" s="72">
        <v>0</v>
      </c>
      <c r="G320" s="72">
        <v>0</v>
      </c>
      <c r="H320" s="72">
        <v>0</v>
      </c>
      <c r="I320" s="72">
        <v>0</v>
      </c>
      <c r="J320" s="72">
        <v>0</v>
      </c>
      <c r="K320" s="72">
        <v>0</v>
      </c>
      <c r="L320" s="72">
        <v>0</v>
      </c>
      <c r="M320" s="72">
        <v>0</v>
      </c>
      <c r="N320" s="72">
        <v>0</v>
      </c>
      <c r="O320" s="72">
        <v>0</v>
      </c>
      <c r="P320" s="72">
        <v>0</v>
      </c>
      <c r="Q320" s="72">
        <v>0</v>
      </c>
      <c r="R320" s="72">
        <v>0</v>
      </c>
      <c r="S320" s="72">
        <v>0</v>
      </c>
      <c r="T320" s="72">
        <v>0</v>
      </c>
      <c r="U320" s="72">
        <v>0</v>
      </c>
      <c r="V320" s="72">
        <v>0</v>
      </c>
      <c r="W320" s="72">
        <v>0</v>
      </c>
      <c r="X320" s="72">
        <v>0</v>
      </c>
      <c r="Y320" s="72">
        <v>0</v>
      </c>
      <c r="Z320" s="72">
        <v>0</v>
      </c>
      <c r="AA320" s="72">
        <v>0</v>
      </c>
      <c r="AB320" s="72">
        <v>0</v>
      </c>
      <c r="AC320" s="72">
        <v>0</v>
      </c>
      <c r="AD320" s="72">
        <v>0</v>
      </c>
      <c r="AE320" s="72">
        <v>0</v>
      </c>
      <c r="AF320" s="72">
        <v>0</v>
      </c>
      <c r="AG320" s="72" t="s">
        <v>633</v>
      </c>
      <c r="AH320" s="72">
        <v>0</v>
      </c>
      <c r="AI320" s="72" t="s">
        <v>633</v>
      </c>
      <c r="AJ320" s="74"/>
      <c r="AK320" s="60">
        <v>0</v>
      </c>
      <c r="AL320" s="126">
        <v>0</v>
      </c>
      <c r="AM320" s="59"/>
      <c r="AN320" s="59"/>
      <c r="AO320" s="60">
        <v>0</v>
      </c>
      <c r="AP320" s="59"/>
      <c r="AQ320" s="60">
        <v>0</v>
      </c>
      <c r="AR320" s="60">
        <v>0</v>
      </c>
      <c r="AS320" s="60">
        <v>0</v>
      </c>
      <c r="AT320" s="60">
        <v>0</v>
      </c>
      <c r="AU320" s="62"/>
      <c r="AV320" s="62"/>
      <c r="AW320" s="62"/>
      <c r="AX320" s="62"/>
      <c r="AY320" s="62"/>
      <c r="AZ320" s="62"/>
      <c r="BA320" s="62"/>
      <c r="BB320" s="62"/>
      <c r="BC320" s="62"/>
      <c r="BD320" s="62"/>
      <c r="BE320" s="62"/>
      <c r="BF320" s="62"/>
      <c r="BG320" s="62"/>
      <c r="BH320" s="62"/>
      <c r="BI320" s="62"/>
      <c r="BJ320" s="62"/>
      <c r="BK320" s="62"/>
      <c r="BL320" s="62"/>
      <c r="BM320" s="62"/>
      <c r="BN320" s="37"/>
    </row>
    <row r="321" spans="1:66" ht="15" x14ac:dyDescent="0.25">
      <c r="A321" s="129" t="s">
        <v>269</v>
      </c>
      <c r="B321" s="128" t="s">
        <v>897</v>
      </c>
      <c r="C321" s="175">
        <v>0</v>
      </c>
      <c r="D321" s="175">
        <v>0.12</v>
      </c>
      <c r="E321" s="175">
        <v>0</v>
      </c>
      <c r="F321" s="175">
        <v>0</v>
      </c>
      <c r="G321" s="175">
        <v>0</v>
      </c>
      <c r="H321" s="175">
        <v>0</v>
      </c>
      <c r="I321" s="175">
        <v>0</v>
      </c>
      <c r="J321" s="175">
        <v>0</v>
      </c>
      <c r="K321" s="175">
        <v>0</v>
      </c>
      <c r="L321" s="175">
        <v>0</v>
      </c>
      <c r="M321" s="175">
        <v>0</v>
      </c>
      <c r="N321" s="175">
        <v>0</v>
      </c>
      <c r="O321" s="175">
        <v>0</v>
      </c>
      <c r="P321" s="175">
        <v>0</v>
      </c>
      <c r="Q321" s="175">
        <v>0</v>
      </c>
      <c r="R321" s="175">
        <v>0</v>
      </c>
      <c r="S321" s="175">
        <v>0</v>
      </c>
      <c r="T321" s="175">
        <v>0</v>
      </c>
      <c r="U321" s="175">
        <v>0.76</v>
      </c>
      <c r="V321" s="175">
        <v>0</v>
      </c>
      <c r="W321" s="175">
        <v>0</v>
      </c>
      <c r="X321" s="175">
        <v>0</v>
      </c>
      <c r="Y321" s="175">
        <v>0</v>
      </c>
      <c r="Z321" s="175">
        <v>0</v>
      </c>
      <c r="AA321" s="175">
        <v>0</v>
      </c>
      <c r="AB321" s="175">
        <v>0</v>
      </c>
      <c r="AC321" s="175">
        <v>0.05</v>
      </c>
      <c r="AD321" s="175">
        <v>0</v>
      </c>
      <c r="AE321" s="175">
        <v>0</v>
      </c>
      <c r="AF321" s="175">
        <v>0</v>
      </c>
      <c r="AG321" s="175">
        <v>1.4999999999999999E-2</v>
      </c>
      <c r="AH321" s="175">
        <v>0.94499999999999995</v>
      </c>
      <c r="AI321" s="175">
        <v>0.79</v>
      </c>
      <c r="AJ321" s="74"/>
      <c r="AK321" s="60">
        <v>1.4999999999999999E-2</v>
      </c>
      <c r="AL321" s="73">
        <v>1.4999999999999999E-2</v>
      </c>
      <c r="AM321" s="59"/>
      <c r="AN321" s="59"/>
      <c r="AO321" s="60">
        <v>6.5000000000000002E-2</v>
      </c>
      <c r="AP321" s="59"/>
      <c r="AQ321" s="60">
        <v>0</v>
      </c>
      <c r="AR321" s="60">
        <v>0</v>
      </c>
      <c r="AS321" s="60">
        <v>0.76</v>
      </c>
      <c r="AT321" s="60">
        <v>0</v>
      </c>
      <c r="AU321" s="59"/>
      <c r="AV321" s="59"/>
      <c r="AW321" s="59"/>
      <c r="AX321" s="62"/>
      <c r="AY321" s="62"/>
      <c r="AZ321" s="62"/>
      <c r="BA321" s="62"/>
      <c r="BB321" s="62"/>
      <c r="BC321" s="62"/>
      <c r="BD321" s="62"/>
      <c r="BE321" s="62"/>
      <c r="BF321" s="62"/>
      <c r="BG321" s="62"/>
      <c r="BH321" s="62"/>
      <c r="BI321" s="62"/>
      <c r="BJ321" s="62"/>
      <c r="BK321" s="62"/>
      <c r="BL321" s="62"/>
      <c r="BM321" s="62"/>
      <c r="BN321" s="37"/>
    </row>
    <row r="322" spans="1:66" ht="15" x14ac:dyDescent="0.25">
      <c r="A322" s="71" t="s">
        <v>771</v>
      </c>
      <c r="B322" s="71" t="s">
        <v>468</v>
      </c>
      <c r="C322" s="72">
        <v>0</v>
      </c>
      <c r="D322" s="72">
        <v>4.7E-2</v>
      </c>
      <c r="E322" s="72">
        <v>0</v>
      </c>
      <c r="F322" s="72">
        <v>0</v>
      </c>
      <c r="G322" s="72">
        <v>0</v>
      </c>
      <c r="H322" s="72">
        <v>0</v>
      </c>
      <c r="I322" s="72">
        <v>0</v>
      </c>
      <c r="J322" s="72">
        <v>0</v>
      </c>
      <c r="K322" s="72">
        <v>0</v>
      </c>
      <c r="L322" s="72">
        <v>0</v>
      </c>
      <c r="M322" s="72">
        <v>0</v>
      </c>
      <c r="N322" s="72">
        <v>0</v>
      </c>
      <c r="O322" s="72">
        <v>0</v>
      </c>
      <c r="P322" s="72">
        <v>0</v>
      </c>
      <c r="Q322" s="72">
        <v>0</v>
      </c>
      <c r="R322" s="72">
        <v>0</v>
      </c>
      <c r="S322" s="72">
        <v>0</v>
      </c>
      <c r="T322" s="72">
        <v>0</v>
      </c>
      <c r="U322" s="72">
        <v>0</v>
      </c>
      <c r="V322" s="72">
        <v>2.8220000000000001</v>
      </c>
      <c r="W322" s="72">
        <v>0</v>
      </c>
      <c r="X322" s="72">
        <v>0</v>
      </c>
      <c r="Y322" s="72">
        <v>0</v>
      </c>
      <c r="Z322" s="72">
        <v>0</v>
      </c>
      <c r="AA322" s="72">
        <v>0</v>
      </c>
      <c r="AB322" s="72">
        <v>0</v>
      </c>
      <c r="AC322" s="72">
        <v>0</v>
      </c>
      <c r="AD322" s="72">
        <v>0</v>
      </c>
      <c r="AE322" s="72">
        <v>0</v>
      </c>
      <c r="AF322" s="72">
        <v>0</v>
      </c>
      <c r="AG322" s="72">
        <v>0</v>
      </c>
      <c r="AH322" s="72">
        <v>2.9049527500000001</v>
      </c>
      <c r="AI322" s="72">
        <v>2.3968500000000001</v>
      </c>
      <c r="AJ322" s="74"/>
      <c r="AK322" s="60">
        <v>0</v>
      </c>
      <c r="AL322" s="73">
        <v>3.5952749999999999E-2</v>
      </c>
      <c r="AM322" s="59"/>
      <c r="AN322" s="59"/>
      <c r="AO322" s="60">
        <v>3.5952749999999999E-2</v>
      </c>
      <c r="AP322" s="59"/>
      <c r="AQ322" s="60">
        <v>0</v>
      </c>
      <c r="AR322" s="60">
        <v>0</v>
      </c>
      <c r="AS322" s="60">
        <v>2.8220000000000001</v>
      </c>
      <c r="AT322" s="60">
        <v>0</v>
      </c>
      <c r="AU322" s="62"/>
      <c r="AV322" s="62"/>
      <c r="AW322" s="62"/>
      <c r="AX322" s="62"/>
      <c r="AY322" s="62"/>
      <c r="AZ322" s="62"/>
      <c r="BA322" s="62"/>
      <c r="BB322" s="62"/>
      <c r="BC322" s="62"/>
      <c r="BD322" s="62"/>
      <c r="BE322" s="62"/>
      <c r="BF322" s="62"/>
      <c r="BG322" s="62"/>
      <c r="BH322" s="62"/>
      <c r="BI322" s="62"/>
      <c r="BJ322" s="62"/>
      <c r="BK322" s="62"/>
      <c r="BL322" s="62"/>
      <c r="BM322" s="62"/>
      <c r="BN322" s="37"/>
    </row>
    <row r="323" spans="1:66" ht="15" x14ac:dyDescent="0.25">
      <c r="A323" s="71" t="s">
        <v>443</v>
      </c>
      <c r="B323" s="71" t="s">
        <v>469</v>
      </c>
      <c r="C323" s="72">
        <v>0</v>
      </c>
      <c r="D323" s="72">
        <v>1.9</v>
      </c>
      <c r="E323" s="72">
        <v>0</v>
      </c>
      <c r="F323" s="72">
        <v>0</v>
      </c>
      <c r="G323" s="72">
        <v>0</v>
      </c>
      <c r="H323" s="72">
        <v>0</v>
      </c>
      <c r="I323" s="72">
        <v>0</v>
      </c>
      <c r="J323" s="72">
        <v>0</v>
      </c>
      <c r="K323" s="72">
        <v>0</v>
      </c>
      <c r="L323" s="72">
        <v>0</v>
      </c>
      <c r="M323" s="72">
        <v>0</v>
      </c>
      <c r="N323" s="72">
        <v>0</v>
      </c>
      <c r="O323" s="72">
        <v>0</v>
      </c>
      <c r="P323" s="72">
        <v>0</v>
      </c>
      <c r="Q323" s="72">
        <v>0</v>
      </c>
      <c r="R323" s="72">
        <v>0</v>
      </c>
      <c r="S323" s="72">
        <v>0</v>
      </c>
      <c r="T323" s="72">
        <v>0</v>
      </c>
      <c r="U323" s="72">
        <v>0</v>
      </c>
      <c r="V323" s="72">
        <v>6.8</v>
      </c>
      <c r="W323" s="72">
        <v>0</v>
      </c>
      <c r="X323" s="72">
        <v>0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0.1</v>
      </c>
      <c r="AH323" s="72">
        <v>8.8000000000000007</v>
      </c>
      <c r="AI323" s="72">
        <v>3.4</v>
      </c>
      <c r="AJ323" s="74"/>
      <c r="AK323" s="60">
        <v>0.1</v>
      </c>
      <c r="AL323" s="73">
        <v>0.1</v>
      </c>
      <c r="AM323" s="59"/>
      <c r="AN323" s="59"/>
      <c r="AO323" s="60">
        <v>0.1</v>
      </c>
      <c r="AP323" s="59"/>
      <c r="AQ323" s="60">
        <v>0</v>
      </c>
      <c r="AR323" s="60">
        <v>0</v>
      </c>
      <c r="AS323" s="60">
        <v>6.8</v>
      </c>
      <c r="AT323" s="60">
        <v>0</v>
      </c>
      <c r="AU323" s="62"/>
      <c r="AV323" s="62"/>
      <c r="AW323" s="62"/>
      <c r="AX323" s="62"/>
      <c r="AY323" s="62"/>
      <c r="AZ323" s="62"/>
      <c r="BA323" s="62"/>
      <c r="BB323" s="62"/>
      <c r="BC323" s="62"/>
      <c r="BD323" s="62"/>
      <c r="BE323" s="62"/>
      <c r="BF323" s="62"/>
      <c r="BG323" s="62"/>
      <c r="BH323" s="62"/>
      <c r="BI323" s="62"/>
      <c r="BJ323" s="62"/>
      <c r="BK323" s="62"/>
      <c r="BL323" s="62"/>
      <c r="BM323" s="62"/>
      <c r="BN323" s="37"/>
    </row>
    <row r="324" spans="1:66" ht="15" x14ac:dyDescent="0.25">
      <c r="A324" s="71" t="s">
        <v>464</v>
      </c>
      <c r="B324" s="71" t="s">
        <v>470</v>
      </c>
      <c r="C324" s="72">
        <v>0</v>
      </c>
      <c r="D324" s="72">
        <v>0</v>
      </c>
      <c r="E324" s="72">
        <v>0</v>
      </c>
      <c r="F324" s="72">
        <v>0</v>
      </c>
      <c r="G324" s="72">
        <v>0</v>
      </c>
      <c r="H324" s="72">
        <v>0</v>
      </c>
      <c r="I324" s="72">
        <v>0</v>
      </c>
      <c r="J324" s="72">
        <v>0</v>
      </c>
      <c r="K324" s="72">
        <v>0</v>
      </c>
      <c r="L324" s="72">
        <v>0</v>
      </c>
      <c r="M324" s="72">
        <v>0</v>
      </c>
      <c r="N324" s="72">
        <v>0</v>
      </c>
      <c r="O324" s="72">
        <v>0</v>
      </c>
      <c r="P324" s="72">
        <v>0</v>
      </c>
      <c r="Q324" s="72">
        <v>0</v>
      </c>
      <c r="R324" s="72">
        <v>0</v>
      </c>
      <c r="S324" s="72">
        <v>0</v>
      </c>
      <c r="T324" s="72">
        <v>0</v>
      </c>
      <c r="U324" s="72">
        <v>0</v>
      </c>
      <c r="V324" s="72">
        <v>0</v>
      </c>
      <c r="W324" s="72">
        <v>0</v>
      </c>
      <c r="X324" s="72">
        <v>0</v>
      </c>
      <c r="Y324" s="72">
        <v>0</v>
      </c>
      <c r="Z324" s="72">
        <v>0</v>
      </c>
      <c r="AA324" s="72">
        <v>0</v>
      </c>
      <c r="AB324" s="72">
        <v>0</v>
      </c>
      <c r="AC324" s="72">
        <v>0</v>
      </c>
      <c r="AD324" s="72">
        <v>0</v>
      </c>
      <c r="AE324" s="72">
        <v>0</v>
      </c>
      <c r="AF324" s="72">
        <v>0</v>
      </c>
      <c r="AG324" s="72" t="s">
        <v>633</v>
      </c>
      <c r="AH324" s="72">
        <v>0</v>
      </c>
      <c r="AI324" s="72">
        <v>0</v>
      </c>
      <c r="AJ324" s="74"/>
      <c r="AK324" s="60">
        <v>0</v>
      </c>
      <c r="AL324" s="73">
        <v>0</v>
      </c>
      <c r="AM324" s="59"/>
      <c r="AN324" s="59"/>
      <c r="AO324" s="60">
        <v>0</v>
      </c>
      <c r="AP324" s="59"/>
      <c r="AQ324" s="60">
        <v>0</v>
      </c>
      <c r="AR324" s="60">
        <v>0</v>
      </c>
      <c r="AS324" s="60">
        <v>0</v>
      </c>
      <c r="AT324" s="60">
        <v>0</v>
      </c>
      <c r="AU324" s="62"/>
      <c r="AV324" s="62"/>
      <c r="AW324" s="62"/>
      <c r="AX324" s="62"/>
      <c r="AY324" s="62"/>
      <c r="AZ324" s="62"/>
      <c r="BA324" s="62"/>
      <c r="BB324" s="62"/>
      <c r="BC324" s="62"/>
      <c r="BD324" s="62"/>
      <c r="BE324" s="62"/>
      <c r="BF324" s="62"/>
      <c r="BG324" s="62"/>
      <c r="BH324" s="62"/>
      <c r="BI324" s="62"/>
      <c r="BJ324" s="62"/>
      <c r="BK324" s="62"/>
      <c r="BL324" s="62"/>
      <c r="BM324" s="62"/>
      <c r="BN324" s="37"/>
    </row>
    <row r="325" spans="1:66" ht="15" x14ac:dyDescent="0.25">
      <c r="A325" s="71" t="s">
        <v>471</v>
      </c>
      <c r="B325" s="71"/>
      <c r="C325" s="72">
        <v>0</v>
      </c>
      <c r="D325" s="72">
        <v>3.3</v>
      </c>
      <c r="E325" s="72">
        <v>0</v>
      </c>
      <c r="F325" s="72">
        <v>26.31</v>
      </c>
      <c r="G325" s="72">
        <v>0</v>
      </c>
      <c r="H325" s="72">
        <v>0</v>
      </c>
      <c r="I325" s="72">
        <v>0</v>
      </c>
      <c r="J325" s="72">
        <v>0</v>
      </c>
      <c r="K325" s="72">
        <v>0</v>
      </c>
      <c r="L325" s="72">
        <v>0</v>
      </c>
      <c r="M325" s="72">
        <v>0</v>
      </c>
      <c r="N325" s="72">
        <v>0</v>
      </c>
      <c r="O325" s="72">
        <v>0</v>
      </c>
      <c r="P325" s="72">
        <v>0</v>
      </c>
      <c r="Q325" s="72">
        <v>0</v>
      </c>
      <c r="R325" s="72">
        <v>310.45400000000001</v>
      </c>
      <c r="S325" s="72">
        <v>121.453</v>
      </c>
      <c r="T325" s="72">
        <v>28.152999999999999</v>
      </c>
      <c r="U325" s="72">
        <v>0</v>
      </c>
      <c r="V325" s="72">
        <v>0</v>
      </c>
      <c r="W325" s="72">
        <v>0</v>
      </c>
      <c r="X325" s="72">
        <v>0</v>
      </c>
      <c r="Y325" s="72">
        <v>0</v>
      </c>
      <c r="Z325" s="72">
        <v>0</v>
      </c>
      <c r="AA325" s="72">
        <v>192.87899999999999</v>
      </c>
      <c r="AB325" s="72">
        <v>591.65200000000004</v>
      </c>
      <c r="AC325" s="72">
        <v>7.0999999999999994E-2</v>
      </c>
      <c r="AD325" s="72">
        <v>0</v>
      </c>
      <c r="AE325" s="72">
        <v>0</v>
      </c>
      <c r="AF325" s="72">
        <v>24.6</v>
      </c>
      <c r="AG325" s="72">
        <v>15.956</v>
      </c>
      <c r="AH325" s="72">
        <v>1121.9489999999998</v>
      </c>
      <c r="AI325" s="72">
        <v>991.40300000000002</v>
      </c>
      <c r="AJ325" s="74"/>
      <c r="AK325" s="60">
        <v>15.956</v>
      </c>
      <c r="AL325" s="73">
        <v>15.956</v>
      </c>
      <c r="AM325" s="59"/>
      <c r="AN325" s="59"/>
      <c r="AO325" s="60">
        <v>208.90599999999998</v>
      </c>
      <c r="AP325" s="59"/>
      <c r="AQ325" s="60">
        <v>26.31</v>
      </c>
      <c r="AR325" s="60">
        <v>0</v>
      </c>
      <c r="AS325" s="60">
        <v>310.45400000000001</v>
      </c>
      <c r="AT325" s="60">
        <v>398.77300000000002</v>
      </c>
      <c r="AU325" s="62"/>
      <c r="AV325" s="62"/>
      <c r="AW325" s="62"/>
      <c r="AX325" s="62"/>
      <c r="AY325" s="62"/>
      <c r="AZ325" s="62"/>
      <c r="BA325" s="62"/>
      <c r="BB325" s="62"/>
      <c r="BC325" s="62"/>
      <c r="BD325" s="62"/>
      <c r="BE325" s="62"/>
      <c r="BF325" s="62"/>
      <c r="BG325" s="62"/>
      <c r="BH325" s="62"/>
      <c r="BI325" s="62"/>
      <c r="BJ325" s="62"/>
      <c r="BK325" s="62"/>
      <c r="BL325" s="62"/>
      <c r="BM325" s="62"/>
      <c r="BN325" s="37"/>
    </row>
    <row r="326" spans="1:66" ht="15" x14ac:dyDescent="0.25">
      <c r="A326" s="71" t="s">
        <v>245</v>
      </c>
      <c r="B326" s="71" t="s">
        <v>473</v>
      </c>
      <c r="C326" s="72">
        <v>0</v>
      </c>
      <c r="D326" s="72">
        <v>4.3645796788557547</v>
      </c>
      <c r="E326" s="72">
        <v>4.3</v>
      </c>
      <c r="F326" s="72">
        <v>143.63054918364594</v>
      </c>
      <c r="G326" s="72">
        <v>0</v>
      </c>
      <c r="H326" s="72">
        <v>0</v>
      </c>
      <c r="I326" s="72">
        <v>0</v>
      </c>
      <c r="J326" s="72">
        <v>364.18437065022869</v>
      </c>
      <c r="K326" s="72">
        <v>14.307462201268086</v>
      </c>
      <c r="L326" s="72">
        <v>0</v>
      </c>
      <c r="M326" s="72">
        <v>0</v>
      </c>
      <c r="N326" s="72">
        <v>0</v>
      </c>
      <c r="O326" s="72">
        <v>0</v>
      </c>
      <c r="P326" s="72">
        <v>0</v>
      </c>
      <c r="Q326" s="72">
        <v>0</v>
      </c>
      <c r="R326" s="72">
        <v>0</v>
      </c>
      <c r="S326" s="72">
        <v>8.8000000000000007</v>
      </c>
      <c r="T326" s="72">
        <v>0</v>
      </c>
      <c r="U326" s="72">
        <v>0</v>
      </c>
      <c r="V326" s="72">
        <v>0</v>
      </c>
      <c r="W326" s="72">
        <v>0</v>
      </c>
      <c r="X326" s="72">
        <v>0</v>
      </c>
      <c r="Y326" s="72">
        <v>0</v>
      </c>
      <c r="Z326" s="72">
        <v>0</v>
      </c>
      <c r="AA326" s="72">
        <v>0</v>
      </c>
      <c r="AB326" s="72">
        <v>51.5</v>
      </c>
      <c r="AC326" s="72">
        <v>24</v>
      </c>
      <c r="AD326" s="72">
        <v>107.1</v>
      </c>
      <c r="AE326" s="72">
        <v>0</v>
      </c>
      <c r="AF326" s="72">
        <v>0</v>
      </c>
      <c r="AG326" s="72">
        <v>26.263000000000002</v>
      </c>
      <c r="AH326" s="72">
        <v>748.4499617139985</v>
      </c>
      <c r="AI326" s="72">
        <v>562.72199999999998</v>
      </c>
      <c r="AJ326" s="74"/>
      <c r="AK326" s="60">
        <v>26.263000000000002</v>
      </c>
      <c r="AL326" s="73">
        <v>26.263000000000002</v>
      </c>
      <c r="AM326" s="59"/>
      <c r="AN326" s="59"/>
      <c r="AO326" s="60">
        <v>50.263000000000005</v>
      </c>
      <c r="AP326" s="59"/>
      <c r="AQ326" s="60">
        <v>147.93054918364595</v>
      </c>
      <c r="AR326" s="60">
        <v>0</v>
      </c>
      <c r="AS326" s="60">
        <v>0</v>
      </c>
      <c r="AT326" s="60">
        <v>51.5</v>
      </c>
      <c r="AU326" s="62"/>
      <c r="AV326" s="62"/>
      <c r="AW326" s="62"/>
      <c r="AX326" s="62"/>
      <c r="AY326" s="62"/>
      <c r="AZ326" s="62"/>
      <c r="BA326" s="62"/>
      <c r="BB326" s="62"/>
      <c r="BC326" s="62"/>
      <c r="BD326" s="62"/>
      <c r="BE326" s="62"/>
      <c r="BF326" s="62"/>
      <c r="BG326" s="62"/>
      <c r="BH326" s="62"/>
      <c r="BI326" s="62"/>
      <c r="BJ326" s="62"/>
      <c r="BK326" s="62"/>
      <c r="BL326" s="62"/>
      <c r="BM326" s="62"/>
      <c r="BN326" s="37"/>
    </row>
    <row r="327" spans="1:66" ht="15" x14ac:dyDescent="0.25">
      <c r="A327" s="71" t="s">
        <v>143</v>
      </c>
      <c r="B327" s="71" t="s">
        <v>474</v>
      </c>
      <c r="C327" s="72">
        <v>0</v>
      </c>
      <c r="D327" s="72">
        <v>2.9</v>
      </c>
      <c r="E327" s="72">
        <v>0</v>
      </c>
      <c r="F327" s="72">
        <v>0</v>
      </c>
      <c r="G327" s="72">
        <v>0</v>
      </c>
      <c r="H327" s="72">
        <v>0</v>
      </c>
      <c r="I327" s="72">
        <v>0</v>
      </c>
      <c r="J327" s="72">
        <v>0</v>
      </c>
      <c r="K327" s="72">
        <v>1.4</v>
      </c>
      <c r="L327" s="72">
        <v>0</v>
      </c>
      <c r="M327" s="72">
        <v>4.4000000000000004</v>
      </c>
      <c r="N327" s="72">
        <v>0</v>
      </c>
      <c r="O327" s="72">
        <v>21.7</v>
      </c>
      <c r="P327" s="72">
        <v>7.2</v>
      </c>
      <c r="Q327" s="72">
        <v>0</v>
      </c>
      <c r="R327" s="72">
        <v>0</v>
      </c>
      <c r="S327" s="72">
        <v>0</v>
      </c>
      <c r="T327" s="72">
        <v>0</v>
      </c>
      <c r="U327" s="72">
        <v>0</v>
      </c>
      <c r="V327" s="72">
        <v>3.5</v>
      </c>
      <c r="W327" s="72">
        <v>0</v>
      </c>
      <c r="X327" s="72">
        <v>0</v>
      </c>
      <c r="Y327" s="72">
        <v>0</v>
      </c>
      <c r="Z327" s="72">
        <v>0</v>
      </c>
      <c r="AA327" s="72">
        <v>0</v>
      </c>
      <c r="AB327" s="72">
        <v>0</v>
      </c>
      <c r="AC327" s="72">
        <v>0</v>
      </c>
      <c r="AD327" s="72">
        <v>0</v>
      </c>
      <c r="AE327" s="72">
        <v>0</v>
      </c>
      <c r="AF327" s="72">
        <v>0</v>
      </c>
      <c r="AG327" s="72">
        <v>0.77</v>
      </c>
      <c r="AH327" s="72">
        <v>41.87</v>
      </c>
      <c r="AI327" s="72">
        <v>35.11</v>
      </c>
      <c r="AJ327" s="74"/>
      <c r="AK327" s="60">
        <v>0.77</v>
      </c>
      <c r="AL327" s="73">
        <v>0.77</v>
      </c>
      <c r="AM327" s="59"/>
      <c r="AN327" s="59"/>
      <c r="AO327" s="60">
        <v>0.77</v>
      </c>
      <c r="AP327" s="59"/>
      <c r="AQ327" s="60">
        <v>0</v>
      </c>
      <c r="AR327" s="60">
        <v>33.299999999999997</v>
      </c>
      <c r="AS327" s="60">
        <v>3.5</v>
      </c>
      <c r="AT327" s="60">
        <v>0</v>
      </c>
      <c r="AU327" s="62"/>
      <c r="AV327" s="62"/>
      <c r="AW327" s="62"/>
      <c r="AX327" s="62"/>
      <c r="AY327" s="62"/>
      <c r="AZ327" s="62"/>
      <c r="BA327" s="62"/>
      <c r="BB327" s="62"/>
      <c r="BC327" s="62"/>
      <c r="BD327" s="62"/>
      <c r="BE327" s="62"/>
      <c r="BF327" s="62"/>
      <c r="BG327" s="62"/>
      <c r="BH327" s="62"/>
      <c r="BI327" s="62"/>
      <c r="BJ327" s="62"/>
      <c r="BK327" s="62"/>
      <c r="BL327" s="62"/>
      <c r="BM327" s="62"/>
      <c r="BN327" s="37"/>
    </row>
    <row r="328" spans="1:66" ht="15" x14ac:dyDescent="0.25">
      <c r="A328" s="71" t="s">
        <v>407</v>
      </c>
      <c r="B328" s="71" t="s">
        <v>475</v>
      </c>
      <c r="C328" s="72">
        <v>0</v>
      </c>
      <c r="D328" s="72">
        <v>0</v>
      </c>
      <c r="E328" s="72">
        <v>0</v>
      </c>
      <c r="F328" s="72">
        <v>0</v>
      </c>
      <c r="G328" s="72">
        <v>0</v>
      </c>
      <c r="H328" s="72">
        <v>0</v>
      </c>
      <c r="I328" s="72">
        <v>0</v>
      </c>
      <c r="J328" s="72">
        <v>0</v>
      </c>
      <c r="K328" s="72">
        <v>0</v>
      </c>
      <c r="L328" s="72">
        <v>0</v>
      </c>
      <c r="M328" s="72">
        <v>0</v>
      </c>
      <c r="N328" s="72">
        <v>0</v>
      </c>
      <c r="O328" s="72">
        <v>0</v>
      </c>
      <c r="P328" s="72">
        <v>0</v>
      </c>
      <c r="Q328" s="72">
        <v>0</v>
      </c>
      <c r="R328" s="72">
        <v>0</v>
      </c>
      <c r="S328" s="72">
        <v>0</v>
      </c>
      <c r="T328" s="72">
        <v>0</v>
      </c>
      <c r="U328" s="72">
        <v>0</v>
      </c>
      <c r="V328" s="72">
        <v>1.1000000000000001</v>
      </c>
      <c r="W328" s="72">
        <v>0</v>
      </c>
      <c r="X328" s="72">
        <v>0</v>
      </c>
      <c r="Y328" s="72">
        <v>0</v>
      </c>
      <c r="Z328" s="72">
        <v>0</v>
      </c>
      <c r="AA328" s="72">
        <v>0</v>
      </c>
      <c r="AB328" s="72">
        <v>0</v>
      </c>
      <c r="AC328" s="72">
        <v>0.03</v>
      </c>
      <c r="AD328" s="72">
        <v>0</v>
      </c>
      <c r="AE328" s="72">
        <v>0</v>
      </c>
      <c r="AF328" s="72">
        <v>0</v>
      </c>
      <c r="AG328" s="72">
        <v>0.1</v>
      </c>
      <c r="AH328" s="72">
        <v>1.23</v>
      </c>
      <c r="AI328" s="72">
        <v>1</v>
      </c>
      <c r="AJ328" s="74"/>
      <c r="AK328" s="60">
        <v>0.1</v>
      </c>
      <c r="AL328" s="73">
        <v>0.1</v>
      </c>
      <c r="AM328" s="59"/>
      <c r="AN328" s="59"/>
      <c r="AO328" s="60">
        <v>0.13</v>
      </c>
      <c r="AP328" s="59"/>
      <c r="AQ328" s="60">
        <v>0</v>
      </c>
      <c r="AR328" s="60">
        <v>0</v>
      </c>
      <c r="AS328" s="60">
        <v>1.1000000000000001</v>
      </c>
      <c r="AT328" s="60">
        <v>0</v>
      </c>
      <c r="AU328" s="62"/>
      <c r="AV328" s="62"/>
      <c r="AW328" s="62"/>
      <c r="AX328" s="62"/>
      <c r="AY328" s="62"/>
      <c r="AZ328" s="62"/>
      <c r="BA328" s="62"/>
      <c r="BB328" s="62"/>
      <c r="BC328" s="62"/>
      <c r="BD328" s="62"/>
      <c r="BE328" s="62"/>
      <c r="BF328" s="62"/>
      <c r="BG328" s="62"/>
      <c r="BH328" s="62"/>
      <c r="BI328" s="62"/>
      <c r="BJ328" s="62"/>
      <c r="BK328" s="62"/>
      <c r="BL328" s="62"/>
      <c r="BM328" s="62"/>
      <c r="BN328" s="37"/>
    </row>
    <row r="329" spans="1:66" ht="15" x14ac:dyDescent="0.25">
      <c r="A329" s="71" t="s">
        <v>407</v>
      </c>
      <c r="B329" s="71" t="s">
        <v>476</v>
      </c>
      <c r="C329" s="72">
        <v>0</v>
      </c>
      <c r="D329" s="72">
        <v>0.8</v>
      </c>
      <c r="E329" s="72">
        <v>0</v>
      </c>
      <c r="F329" s="72">
        <v>0</v>
      </c>
      <c r="G329" s="72">
        <v>0</v>
      </c>
      <c r="H329" s="72">
        <v>0</v>
      </c>
      <c r="I329" s="72">
        <v>0</v>
      </c>
      <c r="J329" s="72">
        <v>7</v>
      </c>
      <c r="K329" s="72">
        <v>0</v>
      </c>
      <c r="L329" s="72">
        <v>0</v>
      </c>
      <c r="M329" s="72">
        <v>0</v>
      </c>
      <c r="N329" s="72">
        <v>0</v>
      </c>
      <c r="O329" s="72">
        <v>0</v>
      </c>
      <c r="P329" s="72">
        <v>16</v>
      </c>
      <c r="Q329" s="72">
        <v>0</v>
      </c>
      <c r="R329" s="72">
        <v>0</v>
      </c>
      <c r="S329" s="72">
        <v>0</v>
      </c>
      <c r="T329" s="72">
        <v>0</v>
      </c>
      <c r="U329" s="72">
        <v>0</v>
      </c>
      <c r="V329" s="72">
        <v>0</v>
      </c>
      <c r="W329" s="72">
        <v>0</v>
      </c>
      <c r="X329" s="72">
        <v>0</v>
      </c>
      <c r="Y329" s="72">
        <v>0</v>
      </c>
      <c r="Z329" s="72">
        <v>26</v>
      </c>
      <c r="AA329" s="72">
        <v>0</v>
      </c>
      <c r="AB329" s="72">
        <v>0</v>
      </c>
      <c r="AC329" s="72">
        <v>0</v>
      </c>
      <c r="AD329" s="72">
        <v>0</v>
      </c>
      <c r="AE329" s="72">
        <v>0</v>
      </c>
      <c r="AF329" s="72">
        <v>0</v>
      </c>
      <c r="AG329" s="72">
        <v>1.6</v>
      </c>
      <c r="AH329" s="72">
        <v>51.4</v>
      </c>
      <c r="AI329" s="72">
        <v>44</v>
      </c>
      <c r="AJ329" s="74"/>
      <c r="AK329" s="60">
        <v>1.6</v>
      </c>
      <c r="AL329" s="73">
        <v>1.6</v>
      </c>
      <c r="AM329" s="59"/>
      <c r="AN329" s="59"/>
      <c r="AO329" s="60">
        <v>1.6</v>
      </c>
      <c r="AP329" s="59"/>
      <c r="AQ329" s="60">
        <v>0</v>
      </c>
      <c r="AR329" s="60">
        <v>16</v>
      </c>
      <c r="AS329" s="60">
        <v>0</v>
      </c>
      <c r="AT329" s="60">
        <v>0</v>
      </c>
      <c r="AU329" s="62"/>
      <c r="AV329" s="62"/>
      <c r="AW329" s="62"/>
      <c r="AX329" s="62"/>
      <c r="AY329" s="62"/>
      <c r="AZ329" s="62"/>
      <c r="BA329" s="62"/>
      <c r="BB329" s="62"/>
      <c r="BC329" s="62"/>
      <c r="BD329" s="62"/>
      <c r="BE329" s="62"/>
      <c r="BF329" s="62"/>
      <c r="BG329" s="62"/>
      <c r="BH329" s="62"/>
      <c r="BI329" s="62"/>
      <c r="BJ329" s="62"/>
      <c r="BK329" s="62"/>
      <c r="BL329" s="62"/>
      <c r="BM329" s="62"/>
      <c r="BN329" s="37"/>
    </row>
    <row r="330" spans="1:66" ht="15" x14ac:dyDescent="0.25">
      <c r="A330" s="71" t="s">
        <v>477</v>
      </c>
      <c r="B330" s="71" t="s">
        <v>478</v>
      </c>
      <c r="C330" s="72">
        <v>0</v>
      </c>
      <c r="D330" s="72">
        <v>4.0999999999999996</v>
      </c>
      <c r="E330" s="72">
        <v>0</v>
      </c>
      <c r="F330" s="72">
        <v>0</v>
      </c>
      <c r="G330" s="72">
        <v>0</v>
      </c>
      <c r="H330" s="72">
        <v>0</v>
      </c>
      <c r="I330" s="72">
        <v>0</v>
      </c>
      <c r="J330" s="72">
        <v>0</v>
      </c>
      <c r="K330" s="72">
        <v>0</v>
      </c>
      <c r="L330" s="72">
        <v>0</v>
      </c>
      <c r="M330" s="72">
        <v>0</v>
      </c>
      <c r="N330" s="72">
        <v>0</v>
      </c>
      <c r="O330" s="72">
        <v>0</v>
      </c>
      <c r="P330" s="72">
        <v>21.16</v>
      </c>
      <c r="Q330" s="72">
        <v>0</v>
      </c>
      <c r="R330" s="72">
        <v>0</v>
      </c>
      <c r="S330" s="72">
        <v>0</v>
      </c>
      <c r="T330" s="72">
        <v>0</v>
      </c>
      <c r="U330" s="72">
        <v>0</v>
      </c>
      <c r="V330" s="72">
        <v>0</v>
      </c>
      <c r="W330" s="72">
        <v>0</v>
      </c>
      <c r="X330" s="72">
        <v>0</v>
      </c>
      <c r="Y330" s="72">
        <v>0</v>
      </c>
      <c r="Z330" s="72">
        <v>0</v>
      </c>
      <c r="AA330" s="72">
        <v>0</v>
      </c>
      <c r="AB330" s="72">
        <v>0</v>
      </c>
      <c r="AC330" s="72">
        <v>0</v>
      </c>
      <c r="AD330" s="72">
        <v>0</v>
      </c>
      <c r="AE330" s="72">
        <v>0</v>
      </c>
      <c r="AF330" s="72">
        <v>0</v>
      </c>
      <c r="AG330" s="72">
        <v>0.39400000000000002</v>
      </c>
      <c r="AH330" s="72">
        <v>25.653999999999996</v>
      </c>
      <c r="AI330" s="72">
        <v>19.648</v>
      </c>
      <c r="AJ330" s="74"/>
      <c r="AK330" s="60">
        <v>0.39400000000000002</v>
      </c>
      <c r="AL330" s="73">
        <v>0.39400000000000002</v>
      </c>
      <c r="AM330" s="59"/>
      <c r="AN330" s="59"/>
      <c r="AO330" s="60">
        <v>0.39400000000000002</v>
      </c>
      <c r="AP330" s="59"/>
      <c r="AQ330" s="60">
        <v>0</v>
      </c>
      <c r="AR330" s="60">
        <v>21.16</v>
      </c>
      <c r="AS330" s="60">
        <v>0</v>
      </c>
      <c r="AT330" s="60">
        <v>0</v>
      </c>
      <c r="AU330" s="62"/>
      <c r="AV330" s="62"/>
      <c r="AW330" s="62"/>
      <c r="AX330" s="62"/>
      <c r="AY330" s="62"/>
      <c r="AZ330" s="62"/>
      <c r="BA330" s="62"/>
      <c r="BB330" s="62"/>
      <c r="BC330" s="62"/>
      <c r="BD330" s="62"/>
      <c r="BE330" s="62"/>
      <c r="BF330" s="62"/>
      <c r="BG330" s="62"/>
      <c r="BH330" s="62"/>
      <c r="BI330" s="62"/>
      <c r="BJ330" s="62"/>
      <c r="BK330" s="62"/>
      <c r="BL330" s="62"/>
      <c r="BM330" s="62"/>
      <c r="BN330" s="37"/>
    </row>
    <row r="331" spans="1:66" ht="15" x14ac:dyDescent="0.25">
      <c r="A331" s="71" t="s">
        <v>119</v>
      </c>
      <c r="B331" s="71" t="s">
        <v>479</v>
      </c>
      <c r="C331" s="72">
        <v>0</v>
      </c>
      <c r="D331" s="72">
        <v>0.17</v>
      </c>
      <c r="E331" s="72">
        <v>0</v>
      </c>
      <c r="F331" s="72">
        <v>0</v>
      </c>
      <c r="G331" s="72">
        <v>0</v>
      </c>
      <c r="H331" s="72">
        <v>0</v>
      </c>
      <c r="I331" s="72">
        <v>0</v>
      </c>
      <c r="J331" s="72">
        <v>0</v>
      </c>
      <c r="K331" s="72">
        <v>0</v>
      </c>
      <c r="L331" s="72">
        <v>0</v>
      </c>
      <c r="M331" s="72">
        <v>0</v>
      </c>
      <c r="N331" s="72">
        <v>0</v>
      </c>
      <c r="O331" s="72">
        <v>0</v>
      </c>
      <c r="P331" s="72">
        <v>0</v>
      </c>
      <c r="Q331" s="72">
        <v>0</v>
      </c>
      <c r="R331" s="72">
        <v>0</v>
      </c>
      <c r="S331" s="72">
        <v>0</v>
      </c>
      <c r="T331" s="72">
        <v>0</v>
      </c>
      <c r="U331" s="72">
        <v>0</v>
      </c>
      <c r="V331" s="72">
        <v>3.8</v>
      </c>
      <c r="W331" s="72">
        <v>0</v>
      </c>
      <c r="X331" s="72">
        <v>0</v>
      </c>
      <c r="Y331" s="72">
        <v>0</v>
      </c>
      <c r="Z331" s="72">
        <v>0</v>
      </c>
      <c r="AA331" s="72">
        <v>0</v>
      </c>
      <c r="AB331" s="72">
        <v>0</v>
      </c>
      <c r="AC331" s="72">
        <v>0</v>
      </c>
      <c r="AD331" s="72">
        <v>0</v>
      </c>
      <c r="AE331" s="72">
        <v>0</v>
      </c>
      <c r="AF331" s="72">
        <v>0</v>
      </c>
      <c r="AG331" s="72">
        <v>0.15</v>
      </c>
      <c r="AH331" s="72">
        <v>4.12</v>
      </c>
      <c r="AI331" s="72">
        <v>3.1</v>
      </c>
      <c r="AJ331" s="74"/>
      <c r="AK331" s="60">
        <v>0.15</v>
      </c>
      <c r="AL331" s="73">
        <v>0.15</v>
      </c>
      <c r="AM331" s="59"/>
      <c r="AN331" s="59"/>
      <c r="AO331" s="60">
        <v>0.15</v>
      </c>
      <c r="AP331" s="59"/>
      <c r="AQ331" s="60">
        <v>0</v>
      </c>
      <c r="AR331" s="60">
        <v>0</v>
      </c>
      <c r="AS331" s="60">
        <v>3.8</v>
      </c>
      <c r="AT331" s="60">
        <v>0</v>
      </c>
      <c r="AU331" s="62"/>
      <c r="AV331" s="62"/>
      <c r="AW331" s="62"/>
      <c r="AX331" s="62"/>
      <c r="AY331" s="62"/>
      <c r="AZ331" s="62"/>
      <c r="BA331" s="62"/>
      <c r="BB331" s="62"/>
      <c r="BC331" s="62"/>
      <c r="BD331" s="62"/>
      <c r="BE331" s="62"/>
      <c r="BF331" s="62"/>
      <c r="BG331" s="62"/>
      <c r="BH331" s="62"/>
      <c r="BI331" s="62"/>
      <c r="BJ331" s="62"/>
      <c r="BK331" s="62"/>
      <c r="BL331" s="62"/>
      <c r="BM331" s="62"/>
      <c r="BN331" s="37"/>
    </row>
    <row r="332" spans="1:66" ht="15" x14ac:dyDescent="0.25">
      <c r="A332" s="71" t="s">
        <v>92</v>
      </c>
      <c r="B332" s="71" t="s">
        <v>480</v>
      </c>
      <c r="C332" s="72">
        <v>0</v>
      </c>
      <c r="D332" s="72">
        <v>1.1000000000000001</v>
      </c>
      <c r="E332" s="72">
        <v>0</v>
      </c>
      <c r="F332" s="72">
        <v>0</v>
      </c>
      <c r="G332" s="72">
        <v>0</v>
      </c>
      <c r="H332" s="72">
        <v>0</v>
      </c>
      <c r="I332" s="72">
        <v>0</v>
      </c>
      <c r="J332" s="72">
        <v>0</v>
      </c>
      <c r="K332" s="72">
        <v>0</v>
      </c>
      <c r="L332" s="72">
        <v>0</v>
      </c>
      <c r="M332" s="72">
        <v>0</v>
      </c>
      <c r="N332" s="72">
        <v>0</v>
      </c>
      <c r="O332" s="72">
        <v>0</v>
      </c>
      <c r="P332" s="72">
        <v>0.8</v>
      </c>
      <c r="Q332" s="72">
        <v>0</v>
      </c>
      <c r="R332" s="72">
        <v>0</v>
      </c>
      <c r="S332" s="72">
        <v>0</v>
      </c>
      <c r="T332" s="72">
        <v>0</v>
      </c>
      <c r="U332" s="72">
        <v>0</v>
      </c>
      <c r="V332" s="72">
        <v>8.1</v>
      </c>
      <c r="W332" s="72">
        <v>0</v>
      </c>
      <c r="X332" s="72">
        <v>0</v>
      </c>
      <c r="Y332" s="72">
        <v>75.8</v>
      </c>
      <c r="Z332" s="72">
        <v>0</v>
      </c>
      <c r="AA332" s="72">
        <v>0</v>
      </c>
      <c r="AB332" s="72">
        <v>0</v>
      </c>
      <c r="AC332" s="72">
        <v>0.2</v>
      </c>
      <c r="AD332" s="72">
        <v>13.7</v>
      </c>
      <c r="AE332" s="72">
        <v>0</v>
      </c>
      <c r="AF332" s="72">
        <v>0</v>
      </c>
      <c r="AG332" s="72">
        <v>0.3</v>
      </c>
      <c r="AH332" s="72">
        <v>100</v>
      </c>
      <c r="AI332" s="72">
        <v>28</v>
      </c>
      <c r="AJ332" s="74"/>
      <c r="AK332" s="60">
        <v>0.3</v>
      </c>
      <c r="AL332" s="73">
        <v>0.3</v>
      </c>
      <c r="AM332" s="59"/>
      <c r="AN332" s="59"/>
      <c r="AO332" s="60">
        <v>0.5</v>
      </c>
      <c r="AP332" s="59"/>
      <c r="AQ332" s="60">
        <v>0</v>
      </c>
      <c r="AR332" s="60">
        <v>76.599999999999994</v>
      </c>
      <c r="AS332" s="60">
        <v>8.1</v>
      </c>
      <c r="AT332" s="60">
        <v>0</v>
      </c>
      <c r="AU332" s="62"/>
      <c r="AV332" s="62"/>
      <c r="AW332" s="62"/>
      <c r="AX332" s="62"/>
      <c r="AY332" s="62"/>
      <c r="AZ332" s="62"/>
      <c r="BA332" s="62"/>
      <c r="BB332" s="62"/>
      <c r="BC332" s="62"/>
      <c r="BD332" s="62"/>
      <c r="BE332" s="62"/>
      <c r="BF332" s="62"/>
      <c r="BG332" s="62"/>
      <c r="BH332" s="62"/>
      <c r="BI332" s="62"/>
      <c r="BJ332" s="62"/>
      <c r="BK332" s="62"/>
      <c r="BL332" s="62"/>
      <c r="BM332" s="62"/>
      <c r="BN332" s="37"/>
    </row>
    <row r="333" spans="1:66" ht="15" x14ac:dyDescent="0.25">
      <c r="A333" s="71" t="s">
        <v>481</v>
      </c>
      <c r="B333" s="71" t="s">
        <v>482</v>
      </c>
      <c r="C333" s="72">
        <v>0</v>
      </c>
      <c r="D333" s="72">
        <v>9.9</v>
      </c>
      <c r="E333" s="72">
        <v>0</v>
      </c>
      <c r="F333" s="72">
        <v>0</v>
      </c>
      <c r="G333" s="72">
        <v>0</v>
      </c>
      <c r="H333" s="72">
        <v>0</v>
      </c>
      <c r="I333" s="72">
        <v>0</v>
      </c>
      <c r="J333" s="72">
        <v>0</v>
      </c>
      <c r="K333" s="72">
        <v>0</v>
      </c>
      <c r="L333" s="72">
        <v>34.4</v>
      </c>
      <c r="M333" s="72">
        <v>0</v>
      </c>
      <c r="N333" s="72">
        <v>0</v>
      </c>
      <c r="O333" s="72">
        <v>0</v>
      </c>
      <c r="P333" s="72">
        <v>0</v>
      </c>
      <c r="Q333" s="72">
        <v>0</v>
      </c>
      <c r="R333" s="72">
        <v>0</v>
      </c>
      <c r="S333" s="72">
        <v>0</v>
      </c>
      <c r="T333" s="72">
        <v>0</v>
      </c>
      <c r="U333" s="72">
        <v>0</v>
      </c>
      <c r="V333" s="72">
        <v>0</v>
      </c>
      <c r="W333" s="72">
        <v>0</v>
      </c>
      <c r="X333" s="72">
        <v>0</v>
      </c>
      <c r="Y333" s="72">
        <v>0</v>
      </c>
      <c r="Z333" s="72">
        <v>0</v>
      </c>
      <c r="AA333" s="72">
        <v>0</v>
      </c>
      <c r="AB333" s="72">
        <v>0</v>
      </c>
      <c r="AC333" s="72">
        <v>0.4</v>
      </c>
      <c r="AD333" s="72">
        <v>0</v>
      </c>
      <c r="AE333" s="72">
        <v>0</v>
      </c>
      <c r="AF333" s="72">
        <v>0</v>
      </c>
      <c r="AG333" s="72">
        <v>1.1000000000000001</v>
      </c>
      <c r="AH333" s="72">
        <v>45.8</v>
      </c>
      <c r="AI333" s="72">
        <v>33.6</v>
      </c>
      <c r="AJ333" s="74"/>
      <c r="AK333" s="60">
        <v>1.1000000000000001</v>
      </c>
      <c r="AL333" s="73">
        <v>1.1000000000000001</v>
      </c>
      <c r="AM333" s="59"/>
      <c r="AN333" s="59"/>
      <c r="AO333" s="60">
        <v>1.5</v>
      </c>
      <c r="AP333" s="59"/>
      <c r="AQ333" s="60">
        <v>0</v>
      </c>
      <c r="AR333" s="60">
        <v>0</v>
      </c>
      <c r="AS333" s="60">
        <v>0</v>
      </c>
      <c r="AT333" s="60">
        <v>0</v>
      </c>
      <c r="AU333" s="62"/>
      <c r="AV333" s="62"/>
      <c r="AW333" s="62"/>
      <c r="AX333" s="62"/>
      <c r="AY333" s="62"/>
      <c r="AZ333" s="62"/>
      <c r="BA333" s="62"/>
      <c r="BB333" s="62"/>
      <c r="BC333" s="62"/>
      <c r="BD333" s="62"/>
      <c r="BE333" s="62"/>
      <c r="BF333" s="62"/>
      <c r="BG333" s="62"/>
      <c r="BH333" s="62"/>
      <c r="BI333" s="62"/>
      <c r="BJ333" s="62"/>
      <c r="BK333" s="62"/>
      <c r="BL333" s="62"/>
      <c r="BM333" s="62"/>
      <c r="BN333" s="37"/>
    </row>
    <row r="334" spans="1:66" ht="15" x14ac:dyDescent="0.25">
      <c r="A334" s="71" t="s">
        <v>80</v>
      </c>
      <c r="B334" s="71" t="s">
        <v>483</v>
      </c>
      <c r="C334" s="72">
        <v>0</v>
      </c>
      <c r="D334" s="72">
        <v>7.0000000000000007E-2</v>
      </c>
      <c r="E334" s="72">
        <v>0</v>
      </c>
      <c r="F334" s="72">
        <v>0</v>
      </c>
      <c r="G334" s="72">
        <v>0</v>
      </c>
      <c r="H334" s="72">
        <v>0</v>
      </c>
      <c r="I334" s="72">
        <v>0</v>
      </c>
      <c r="J334" s="72">
        <v>0</v>
      </c>
      <c r="K334" s="72">
        <v>0</v>
      </c>
      <c r="L334" s="72">
        <v>0</v>
      </c>
      <c r="M334" s="72">
        <v>0</v>
      </c>
      <c r="N334" s="72">
        <v>0</v>
      </c>
      <c r="O334" s="72">
        <v>0</v>
      </c>
      <c r="P334" s="72">
        <v>0</v>
      </c>
      <c r="Q334" s="72">
        <v>0</v>
      </c>
      <c r="R334" s="72">
        <v>0</v>
      </c>
      <c r="S334" s="72">
        <v>0</v>
      </c>
      <c r="T334" s="72">
        <v>0</v>
      </c>
      <c r="U334" s="72">
        <v>5.5730000000000004</v>
      </c>
      <c r="V334" s="72">
        <v>0.65500000000000003</v>
      </c>
      <c r="W334" s="72">
        <v>0</v>
      </c>
      <c r="X334" s="72">
        <v>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8.3000000000000004E-2</v>
      </c>
      <c r="AH334" s="72">
        <v>6.3810000000000011</v>
      </c>
      <c r="AI334" s="72">
        <v>5</v>
      </c>
      <c r="AJ334" s="74"/>
      <c r="AK334" s="60">
        <v>8.3000000000000004E-2</v>
      </c>
      <c r="AL334" s="73">
        <v>8.3000000000000004E-2</v>
      </c>
      <c r="AM334" s="59"/>
      <c r="AN334" s="59"/>
      <c r="AO334" s="60">
        <v>8.3000000000000004E-2</v>
      </c>
      <c r="AP334" s="59"/>
      <c r="AQ334" s="60">
        <v>0</v>
      </c>
      <c r="AR334" s="60">
        <v>0</v>
      </c>
      <c r="AS334" s="60">
        <v>6.2280000000000006</v>
      </c>
      <c r="AT334" s="60">
        <v>0</v>
      </c>
      <c r="AU334" s="62"/>
      <c r="AV334" s="62"/>
      <c r="AW334" s="62"/>
      <c r="AX334" s="62"/>
      <c r="AY334" s="62"/>
      <c r="AZ334" s="62"/>
      <c r="BA334" s="62"/>
      <c r="BB334" s="62"/>
      <c r="BC334" s="62"/>
      <c r="BD334" s="62"/>
      <c r="BE334" s="62"/>
      <c r="BF334" s="62"/>
      <c r="BG334" s="62"/>
      <c r="BH334" s="62"/>
      <c r="BI334" s="62"/>
      <c r="BJ334" s="62"/>
      <c r="BK334" s="62"/>
      <c r="BL334" s="62"/>
      <c r="BM334" s="62"/>
      <c r="BN334" s="37"/>
    </row>
    <row r="335" spans="1:66" ht="15" x14ac:dyDescent="0.25">
      <c r="A335" s="71" t="s">
        <v>771</v>
      </c>
      <c r="B335" s="75" t="s">
        <v>811</v>
      </c>
      <c r="C335" s="72">
        <v>0</v>
      </c>
      <c r="D335" s="72">
        <v>0.59651963737411695</v>
      </c>
      <c r="E335" s="72">
        <v>29.157898612491543</v>
      </c>
      <c r="F335" s="72">
        <v>0.120493486969024</v>
      </c>
      <c r="G335" s="72">
        <v>0</v>
      </c>
      <c r="H335" s="72">
        <v>0</v>
      </c>
      <c r="I335" s="72">
        <v>0</v>
      </c>
      <c r="J335" s="72">
        <v>0</v>
      </c>
      <c r="K335" s="72">
        <v>0</v>
      </c>
      <c r="L335" s="72">
        <v>0</v>
      </c>
      <c r="M335" s="72">
        <v>18.849536505709047</v>
      </c>
      <c r="N335" s="72">
        <v>0</v>
      </c>
      <c r="O335" s="72">
        <v>0</v>
      </c>
      <c r="P335" s="72">
        <v>11.645614662696383</v>
      </c>
      <c r="Q335" s="72">
        <v>0</v>
      </c>
      <c r="R335" s="72">
        <v>0</v>
      </c>
      <c r="S335" s="72">
        <v>0</v>
      </c>
      <c r="T335" s="72">
        <v>31.094999999999999</v>
      </c>
      <c r="U335" s="72">
        <v>28.887177135205157</v>
      </c>
      <c r="V335" s="72">
        <v>90.673817977448223</v>
      </c>
      <c r="W335" s="72">
        <v>0</v>
      </c>
      <c r="X335" s="72">
        <v>0</v>
      </c>
      <c r="Y335" s="72">
        <v>0</v>
      </c>
      <c r="Z335" s="72">
        <v>0</v>
      </c>
      <c r="AA335" s="72">
        <v>0</v>
      </c>
      <c r="AB335" s="72">
        <v>0</v>
      </c>
      <c r="AC335" s="72">
        <v>5.1150000000000002</v>
      </c>
      <c r="AD335" s="72">
        <v>0</v>
      </c>
      <c r="AE335" s="72">
        <v>0</v>
      </c>
      <c r="AF335" s="72">
        <v>0</v>
      </c>
      <c r="AG335" s="72" t="s">
        <v>633</v>
      </c>
      <c r="AH335" s="72">
        <v>216.1410580178935</v>
      </c>
      <c r="AI335" s="72" t="s">
        <v>633</v>
      </c>
      <c r="AJ335" s="74"/>
      <c r="AK335" s="60">
        <v>0</v>
      </c>
      <c r="AL335" s="126">
        <v>0</v>
      </c>
      <c r="AM335" s="59"/>
      <c r="AN335" s="59"/>
      <c r="AO335" s="60">
        <v>5.1150000000000002</v>
      </c>
      <c r="AP335" s="59"/>
      <c r="AQ335" s="60">
        <v>29.278392099460568</v>
      </c>
      <c r="AR335" s="60">
        <v>30.495151168405428</v>
      </c>
      <c r="AS335" s="60">
        <v>119.56099511265339</v>
      </c>
      <c r="AT335" s="60">
        <v>0</v>
      </c>
      <c r="AU335" s="62"/>
      <c r="AV335" s="62"/>
      <c r="AW335" s="62"/>
      <c r="AX335" s="62"/>
      <c r="AY335" s="62"/>
      <c r="AZ335" s="62"/>
      <c r="BA335" s="62"/>
      <c r="BB335" s="62"/>
      <c r="BC335" s="62"/>
      <c r="BD335" s="62"/>
      <c r="BE335" s="62"/>
      <c r="BF335" s="62"/>
      <c r="BG335" s="62"/>
      <c r="BH335" s="62"/>
      <c r="BI335" s="62"/>
      <c r="BJ335" s="62"/>
      <c r="BK335" s="62"/>
      <c r="BL335" s="62"/>
      <c r="BM335" s="62"/>
      <c r="BN335" s="37"/>
    </row>
    <row r="336" spans="1:66" ht="15" x14ac:dyDescent="0.25">
      <c r="A336" s="71" t="s">
        <v>176</v>
      </c>
      <c r="B336" s="71" t="s">
        <v>484</v>
      </c>
      <c r="C336" s="72">
        <v>0</v>
      </c>
      <c r="D336" s="72">
        <v>3.4260000000000002</v>
      </c>
      <c r="E336" s="72">
        <v>0</v>
      </c>
      <c r="F336" s="72">
        <v>0</v>
      </c>
      <c r="G336" s="72">
        <v>0</v>
      </c>
      <c r="H336" s="72">
        <v>0</v>
      </c>
      <c r="I336" s="72">
        <v>0</v>
      </c>
      <c r="J336" s="72">
        <v>0</v>
      </c>
      <c r="K336" s="72">
        <v>0</v>
      </c>
      <c r="L336" s="72">
        <v>0</v>
      </c>
      <c r="M336" s="72">
        <v>10</v>
      </c>
      <c r="N336" s="72">
        <v>29.1</v>
      </c>
      <c r="O336" s="72">
        <v>23.5</v>
      </c>
      <c r="P336" s="72">
        <v>4.4000000000000004</v>
      </c>
      <c r="Q336" s="72">
        <v>0</v>
      </c>
      <c r="R336" s="72">
        <v>0</v>
      </c>
      <c r="S336" s="72">
        <v>0</v>
      </c>
      <c r="T336" s="72">
        <v>0</v>
      </c>
      <c r="U336" s="72">
        <v>0</v>
      </c>
      <c r="V336" s="72">
        <v>0</v>
      </c>
      <c r="W336" s="72">
        <v>0</v>
      </c>
      <c r="X336" s="72">
        <v>0</v>
      </c>
      <c r="Y336" s="72">
        <v>0</v>
      </c>
      <c r="Z336" s="72">
        <v>0</v>
      </c>
      <c r="AA336" s="72">
        <v>0</v>
      </c>
      <c r="AB336" s="72">
        <v>0</v>
      </c>
      <c r="AC336" s="72">
        <v>0</v>
      </c>
      <c r="AD336" s="72">
        <v>0</v>
      </c>
      <c r="AE336" s="72">
        <v>0</v>
      </c>
      <c r="AF336" s="72">
        <v>0</v>
      </c>
      <c r="AG336" s="72">
        <v>1.8979999999999999</v>
      </c>
      <c r="AH336" s="72">
        <v>72.324000000000012</v>
      </c>
      <c r="AI336" s="72">
        <v>53.860999999999997</v>
      </c>
      <c r="AJ336" s="74"/>
      <c r="AK336" s="60">
        <v>1.8979999999999999</v>
      </c>
      <c r="AL336" s="73">
        <v>1.8979999999999999</v>
      </c>
      <c r="AM336" s="59"/>
      <c r="AN336" s="59"/>
      <c r="AO336" s="60">
        <v>1.8979999999999999</v>
      </c>
      <c r="AP336" s="59"/>
      <c r="AQ336" s="60">
        <v>0</v>
      </c>
      <c r="AR336" s="60">
        <v>67</v>
      </c>
      <c r="AS336" s="60">
        <v>0</v>
      </c>
      <c r="AT336" s="60">
        <v>0</v>
      </c>
      <c r="AU336" s="62"/>
      <c r="AV336" s="62"/>
      <c r="AW336" s="62"/>
      <c r="AX336" s="62"/>
      <c r="AY336" s="62"/>
      <c r="AZ336" s="62"/>
      <c r="BA336" s="62"/>
      <c r="BB336" s="62"/>
      <c r="BC336" s="62"/>
      <c r="BD336" s="62"/>
      <c r="BE336" s="62"/>
      <c r="BF336" s="62"/>
      <c r="BG336" s="62"/>
      <c r="BH336" s="62"/>
      <c r="BI336" s="62"/>
      <c r="BJ336" s="62"/>
      <c r="BK336" s="62"/>
      <c r="BL336" s="62"/>
      <c r="BM336" s="62"/>
      <c r="BN336" s="37"/>
    </row>
    <row r="337" spans="1:66" ht="15" x14ac:dyDescent="0.25">
      <c r="A337" s="71" t="s">
        <v>78</v>
      </c>
      <c r="B337" s="71" t="s">
        <v>485</v>
      </c>
      <c r="C337" s="72">
        <v>0</v>
      </c>
      <c r="D337" s="72">
        <v>0.27</v>
      </c>
      <c r="E337" s="72">
        <v>0</v>
      </c>
      <c r="F337" s="72">
        <v>0</v>
      </c>
      <c r="G337" s="72">
        <v>0</v>
      </c>
      <c r="H337" s="72">
        <v>0</v>
      </c>
      <c r="I337" s="72">
        <v>0</v>
      </c>
      <c r="J337" s="72">
        <v>0</v>
      </c>
      <c r="K337" s="72">
        <v>0</v>
      </c>
      <c r="L337" s="72">
        <v>0</v>
      </c>
      <c r="M337" s="72">
        <v>0</v>
      </c>
      <c r="N337" s="72">
        <v>0</v>
      </c>
      <c r="O337" s="72">
        <v>0</v>
      </c>
      <c r="P337" s="72">
        <v>0</v>
      </c>
      <c r="Q337" s="72">
        <v>0</v>
      </c>
      <c r="R337" s="72">
        <v>0</v>
      </c>
      <c r="S337" s="72">
        <v>0</v>
      </c>
      <c r="T337" s="72">
        <v>0</v>
      </c>
      <c r="U337" s="72">
        <v>0</v>
      </c>
      <c r="V337" s="72">
        <v>0</v>
      </c>
      <c r="W337" s="72">
        <v>0</v>
      </c>
      <c r="X337" s="72">
        <v>0</v>
      </c>
      <c r="Y337" s="72">
        <v>0</v>
      </c>
      <c r="Z337" s="72">
        <v>0</v>
      </c>
      <c r="AA337" s="72">
        <v>0</v>
      </c>
      <c r="AB337" s="72">
        <v>0</v>
      </c>
      <c r="AC337" s="72">
        <v>0</v>
      </c>
      <c r="AD337" s="72">
        <v>0</v>
      </c>
      <c r="AE337" s="72">
        <v>10.199999999999999</v>
      </c>
      <c r="AF337" s="72">
        <v>0</v>
      </c>
      <c r="AG337" s="72">
        <v>0.3</v>
      </c>
      <c r="AH337" s="72">
        <v>10.77</v>
      </c>
      <c r="AI337" s="72">
        <v>7.5949999999999998</v>
      </c>
      <c r="AJ337" s="74"/>
      <c r="AK337" s="60">
        <v>0.3</v>
      </c>
      <c r="AL337" s="73">
        <v>0.3</v>
      </c>
      <c r="AM337" s="59"/>
      <c r="AN337" s="59"/>
      <c r="AO337" s="60">
        <v>0.3</v>
      </c>
      <c r="AP337" s="59"/>
      <c r="AQ337" s="60">
        <v>0</v>
      </c>
      <c r="AR337" s="60">
        <v>0</v>
      </c>
      <c r="AS337" s="60">
        <v>0</v>
      </c>
      <c r="AT337" s="60">
        <v>0</v>
      </c>
      <c r="AU337" s="62"/>
      <c r="AV337" s="62"/>
      <c r="AW337" s="62"/>
      <c r="AX337" s="62"/>
      <c r="AY337" s="62"/>
      <c r="AZ337" s="62"/>
      <c r="BA337" s="62"/>
      <c r="BB337" s="62"/>
      <c r="BC337" s="62"/>
      <c r="BD337" s="62"/>
      <c r="BE337" s="62"/>
      <c r="BF337" s="62"/>
      <c r="BG337" s="62"/>
      <c r="BH337" s="62"/>
      <c r="BI337" s="62"/>
      <c r="BJ337" s="62"/>
      <c r="BK337" s="62"/>
      <c r="BL337" s="62"/>
      <c r="BM337" s="62"/>
      <c r="BN337" s="37"/>
    </row>
    <row r="338" spans="1:66" ht="15" x14ac:dyDescent="0.25">
      <c r="A338" s="71" t="s">
        <v>424</v>
      </c>
      <c r="B338" s="71" t="s">
        <v>486</v>
      </c>
      <c r="C338" s="72">
        <v>0</v>
      </c>
      <c r="D338" s="72">
        <v>1.1299999999999999</v>
      </c>
      <c r="E338" s="72">
        <v>0</v>
      </c>
      <c r="F338" s="72">
        <v>0</v>
      </c>
      <c r="G338" s="72">
        <v>0</v>
      </c>
      <c r="H338" s="72">
        <v>0</v>
      </c>
      <c r="I338" s="72">
        <v>3.18</v>
      </c>
      <c r="J338" s="72">
        <v>0</v>
      </c>
      <c r="K338" s="72">
        <v>0</v>
      </c>
      <c r="L338" s="72">
        <v>0</v>
      </c>
      <c r="M338" s="72">
        <v>0</v>
      </c>
      <c r="N338" s="72">
        <v>1</v>
      </c>
      <c r="O338" s="72">
        <v>0</v>
      </c>
      <c r="P338" s="72">
        <v>28.42</v>
      </c>
      <c r="Q338" s="72">
        <v>0</v>
      </c>
      <c r="R338" s="72">
        <v>0</v>
      </c>
      <c r="S338" s="72">
        <v>0</v>
      </c>
      <c r="T338" s="72">
        <v>0</v>
      </c>
      <c r="U338" s="72">
        <v>6.8</v>
      </c>
      <c r="V338" s="72">
        <v>0</v>
      </c>
      <c r="W338" s="72">
        <v>0</v>
      </c>
      <c r="X338" s="72">
        <v>0</v>
      </c>
      <c r="Y338" s="72">
        <v>0</v>
      </c>
      <c r="Z338" s="72">
        <v>0</v>
      </c>
      <c r="AA338" s="72">
        <v>0</v>
      </c>
      <c r="AB338" s="72">
        <v>0</v>
      </c>
      <c r="AC338" s="72">
        <v>0</v>
      </c>
      <c r="AD338" s="72">
        <v>0</v>
      </c>
      <c r="AE338" s="72">
        <v>0</v>
      </c>
      <c r="AF338" s="72">
        <v>0</v>
      </c>
      <c r="AG338" s="72">
        <v>0.7</v>
      </c>
      <c r="AH338" s="72">
        <v>41.23</v>
      </c>
      <c r="AI338" s="72">
        <v>35.299999999999997</v>
      </c>
      <c r="AJ338" s="74"/>
      <c r="AK338" s="60">
        <v>0.7</v>
      </c>
      <c r="AL338" s="73">
        <v>0.7</v>
      </c>
      <c r="AM338" s="59"/>
      <c r="AN338" s="59"/>
      <c r="AO338" s="60">
        <v>0.7</v>
      </c>
      <c r="AP338" s="59"/>
      <c r="AQ338" s="60">
        <v>3.18</v>
      </c>
      <c r="AR338" s="60">
        <v>29.42</v>
      </c>
      <c r="AS338" s="60">
        <v>6.8</v>
      </c>
      <c r="AT338" s="60">
        <v>0</v>
      </c>
      <c r="AU338" s="62"/>
      <c r="AV338" s="62"/>
      <c r="AW338" s="62"/>
      <c r="AX338" s="62"/>
      <c r="AY338" s="62"/>
      <c r="AZ338" s="62"/>
      <c r="BA338" s="62"/>
      <c r="BB338" s="62"/>
      <c r="BC338" s="62"/>
      <c r="BD338" s="62"/>
      <c r="BE338" s="62"/>
      <c r="BF338" s="62"/>
      <c r="BG338" s="62"/>
      <c r="BH338" s="62"/>
      <c r="BI338" s="62"/>
      <c r="BJ338" s="62"/>
      <c r="BK338" s="62"/>
      <c r="BL338" s="62"/>
      <c r="BM338" s="62"/>
      <c r="BN338" s="37"/>
    </row>
    <row r="339" spans="1:66" ht="15" x14ac:dyDescent="0.25">
      <c r="A339" s="71" t="s">
        <v>331</v>
      </c>
      <c r="B339" s="71" t="s">
        <v>487</v>
      </c>
      <c r="C339" s="72">
        <v>0</v>
      </c>
      <c r="D339" s="72">
        <v>0</v>
      </c>
      <c r="E339" s="72">
        <v>0</v>
      </c>
      <c r="F339" s="72">
        <v>0</v>
      </c>
      <c r="G339" s="72">
        <v>0</v>
      </c>
      <c r="H339" s="72">
        <v>0</v>
      </c>
      <c r="I339" s="72">
        <v>3.76</v>
      </c>
      <c r="J339" s="72">
        <v>0</v>
      </c>
      <c r="K339" s="72">
        <v>0</v>
      </c>
      <c r="L339" s="72">
        <v>0</v>
      </c>
      <c r="M339" s="72">
        <v>0</v>
      </c>
      <c r="N339" s="72">
        <v>0</v>
      </c>
      <c r="O339" s="72">
        <v>0</v>
      </c>
      <c r="P339" s="72">
        <v>0</v>
      </c>
      <c r="Q339" s="72">
        <v>0</v>
      </c>
      <c r="R339" s="72">
        <v>0</v>
      </c>
      <c r="S339" s="72">
        <v>0</v>
      </c>
      <c r="T339" s="72">
        <v>0</v>
      </c>
      <c r="U339" s="72">
        <v>0</v>
      </c>
      <c r="V339" s="72">
        <v>2.9460000000000002</v>
      </c>
      <c r="W339" s="72">
        <v>0</v>
      </c>
      <c r="X339" s="72">
        <v>0</v>
      </c>
      <c r="Y339" s="72">
        <v>0</v>
      </c>
      <c r="Z339" s="72">
        <v>0</v>
      </c>
      <c r="AA339" s="72">
        <v>0</v>
      </c>
      <c r="AB339" s="72">
        <v>0</v>
      </c>
      <c r="AC339" s="72">
        <v>0</v>
      </c>
      <c r="AD339" s="72">
        <v>0</v>
      </c>
      <c r="AE339" s="72">
        <v>0</v>
      </c>
      <c r="AF339" s="72">
        <v>0</v>
      </c>
      <c r="AG339" s="72">
        <v>7.1999999999999995E-2</v>
      </c>
      <c r="AH339" s="72">
        <v>6.7779999999999996</v>
      </c>
      <c r="AI339" s="72">
        <v>4.669772</v>
      </c>
      <c r="AJ339" s="74"/>
      <c r="AK339" s="60">
        <v>7.1999999999999995E-2</v>
      </c>
      <c r="AL339" s="73">
        <v>7.1999999999999995E-2</v>
      </c>
      <c r="AM339" s="59"/>
      <c r="AN339" s="59"/>
      <c r="AO339" s="60">
        <v>7.1999999999999995E-2</v>
      </c>
      <c r="AP339" s="59"/>
      <c r="AQ339" s="60">
        <v>3.76</v>
      </c>
      <c r="AR339" s="60">
        <v>0</v>
      </c>
      <c r="AS339" s="60">
        <v>2.9460000000000002</v>
      </c>
      <c r="AT339" s="60">
        <v>0</v>
      </c>
      <c r="AU339" s="62"/>
      <c r="AV339" s="62"/>
      <c r="AW339" s="62"/>
      <c r="AX339" s="62"/>
      <c r="AY339" s="62"/>
      <c r="AZ339" s="62"/>
      <c r="BA339" s="62"/>
      <c r="BB339" s="62"/>
      <c r="BC339" s="62"/>
      <c r="BD339" s="62"/>
      <c r="BE339" s="62"/>
      <c r="BF339" s="62"/>
      <c r="BG339" s="62"/>
      <c r="BH339" s="62"/>
      <c r="BI339" s="62"/>
      <c r="BJ339" s="62"/>
      <c r="BK339" s="62"/>
      <c r="BL339" s="62"/>
      <c r="BM339" s="62"/>
      <c r="BN339" s="37"/>
    </row>
    <row r="340" spans="1:66" ht="15" x14ac:dyDescent="0.25">
      <c r="A340" s="71" t="s">
        <v>452</v>
      </c>
      <c r="B340" s="71" t="s">
        <v>488</v>
      </c>
      <c r="C340" s="72">
        <v>0</v>
      </c>
      <c r="D340" s="72">
        <v>0.3</v>
      </c>
      <c r="E340" s="72">
        <v>0</v>
      </c>
      <c r="F340" s="72">
        <v>0</v>
      </c>
      <c r="G340" s="72">
        <v>0</v>
      </c>
      <c r="H340" s="72">
        <v>0</v>
      </c>
      <c r="I340" s="72">
        <v>0</v>
      </c>
      <c r="J340" s="72">
        <v>0</v>
      </c>
      <c r="K340" s="72">
        <v>0</v>
      </c>
      <c r="L340" s="72">
        <v>0</v>
      </c>
      <c r="M340" s="72">
        <v>0</v>
      </c>
      <c r="N340" s="72">
        <v>0</v>
      </c>
      <c r="O340" s="72">
        <v>0</v>
      </c>
      <c r="P340" s="72">
        <v>4.0999999999999996</v>
      </c>
      <c r="Q340" s="72">
        <v>0</v>
      </c>
      <c r="R340" s="72">
        <v>0</v>
      </c>
      <c r="S340" s="72">
        <v>0</v>
      </c>
      <c r="T340" s="72">
        <v>0</v>
      </c>
      <c r="U340" s="72">
        <v>0</v>
      </c>
      <c r="V340" s="72">
        <v>0</v>
      </c>
      <c r="W340" s="72">
        <v>0</v>
      </c>
      <c r="X340" s="72">
        <v>0</v>
      </c>
      <c r="Y340" s="72">
        <v>0</v>
      </c>
      <c r="Z340" s="72">
        <v>0</v>
      </c>
      <c r="AA340" s="72">
        <v>0</v>
      </c>
      <c r="AB340" s="72">
        <v>0</v>
      </c>
      <c r="AC340" s="72">
        <v>0</v>
      </c>
      <c r="AD340" s="72">
        <v>0</v>
      </c>
      <c r="AE340" s="72">
        <v>0</v>
      </c>
      <c r="AF340" s="72">
        <v>0</v>
      </c>
      <c r="AG340" s="72">
        <v>6.2E-2</v>
      </c>
      <c r="AH340" s="72">
        <v>4.4619999999999997</v>
      </c>
      <c r="AI340" s="72">
        <v>4.7</v>
      </c>
      <c r="AJ340" s="74"/>
      <c r="AK340" s="60">
        <v>6.2E-2</v>
      </c>
      <c r="AL340" s="73">
        <v>6.2E-2</v>
      </c>
      <c r="AM340" s="59"/>
      <c r="AN340" s="59"/>
      <c r="AO340" s="60">
        <v>6.2E-2</v>
      </c>
      <c r="AP340" s="59"/>
      <c r="AQ340" s="60">
        <v>0</v>
      </c>
      <c r="AR340" s="60">
        <v>4.0999999999999996</v>
      </c>
      <c r="AS340" s="60">
        <v>0</v>
      </c>
      <c r="AT340" s="60">
        <v>0</v>
      </c>
      <c r="AU340" s="62"/>
      <c r="AV340" s="62"/>
      <c r="AW340" s="62"/>
      <c r="AX340" s="62"/>
      <c r="AY340" s="62"/>
      <c r="AZ340" s="62"/>
      <c r="BA340" s="62"/>
      <c r="BB340" s="62"/>
      <c r="BC340" s="62"/>
      <c r="BD340" s="62"/>
      <c r="BE340" s="62"/>
      <c r="BF340" s="62"/>
      <c r="BG340" s="62"/>
      <c r="BH340" s="62"/>
      <c r="BI340" s="62"/>
      <c r="BJ340" s="62"/>
      <c r="BK340" s="62"/>
      <c r="BL340" s="62"/>
      <c r="BM340" s="62"/>
      <c r="BN340" s="37"/>
    </row>
    <row r="341" spans="1:66" ht="15" x14ac:dyDescent="0.25">
      <c r="A341" s="71" t="s">
        <v>675</v>
      </c>
      <c r="B341" s="71" t="s">
        <v>676</v>
      </c>
      <c r="C341" s="72">
        <v>0</v>
      </c>
      <c r="D341" s="72">
        <v>1.77</v>
      </c>
      <c r="E341" s="72">
        <v>0</v>
      </c>
      <c r="F341" s="72">
        <v>65.180000000000007</v>
      </c>
      <c r="G341" s="72">
        <v>0</v>
      </c>
      <c r="H341" s="72">
        <v>0</v>
      </c>
      <c r="I341" s="72">
        <v>0</v>
      </c>
      <c r="J341" s="72">
        <v>556.03899999999999</v>
      </c>
      <c r="K341" s="72">
        <v>0</v>
      </c>
      <c r="L341" s="72">
        <v>262.02499999999998</v>
      </c>
      <c r="M341" s="72">
        <v>0</v>
      </c>
      <c r="N341" s="72">
        <v>99.363</v>
      </c>
      <c r="O341" s="72">
        <v>0</v>
      </c>
      <c r="P341" s="72">
        <v>0</v>
      </c>
      <c r="Q341" s="72">
        <v>0</v>
      </c>
      <c r="R341" s="72">
        <v>0</v>
      </c>
      <c r="S341" s="72">
        <v>62.542000000000002</v>
      </c>
      <c r="T341" s="72">
        <v>0</v>
      </c>
      <c r="U341" s="72">
        <v>0</v>
      </c>
      <c r="V341" s="72">
        <v>351.04300000000001</v>
      </c>
      <c r="W341" s="72">
        <v>0</v>
      </c>
      <c r="X341" s="72">
        <v>0</v>
      </c>
      <c r="Y341" s="72">
        <v>0</v>
      </c>
      <c r="Z341" s="72">
        <v>92.272000000000006</v>
      </c>
      <c r="AA341" s="72">
        <v>0</v>
      </c>
      <c r="AB341" s="72">
        <v>0</v>
      </c>
      <c r="AC341" s="72">
        <v>8.7850000000000001</v>
      </c>
      <c r="AD341" s="72">
        <v>0</v>
      </c>
      <c r="AE341" s="72">
        <v>0</v>
      </c>
      <c r="AF341" s="72">
        <v>0</v>
      </c>
      <c r="AG341" s="72" t="s">
        <v>633</v>
      </c>
      <c r="AH341" s="72">
        <v>1499.019</v>
      </c>
      <c r="AI341" s="72" t="s">
        <v>633</v>
      </c>
      <c r="AJ341" s="74"/>
      <c r="AK341" s="60">
        <v>0</v>
      </c>
      <c r="AL341" s="126">
        <v>0</v>
      </c>
      <c r="AM341" s="59"/>
      <c r="AN341" s="59"/>
      <c r="AO341" s="60">
        <v>8.7850000000000001</v>
      </c>
      <c r="AP341" s="59"/>
      <c r="AQ341" s="60">
        <v>65.180000000000007</v>
      </c>
      <c r="AR341" s="60">
        <v>99.363</v>
      </c>
      <c r="AS341" s="60">
        <v>351.04300000000001</v>
      </c>
      <c r="AT341" s="60">
        <v>0</v>
      </c>
      <c r="AU341" s="62"/>
      <c r="AV341" s="62"/>
      <c r="AW341" s="62"/>
      <c r="AX341" s="62"/>
      <c r="AY341" s="62"/>
      <c r="AZ341" s="62"/>
      <c r="BA341" s="62"/>
      <c r="BB341" s="62"/>
      <c r="BC341" s="62"/>
      <c r="BD341" s="62"/>
      <c r="BE341" s="62"/>
      <c r="BF341" s="62"/>
      <c r="BG341" s="62"/>
      <c r="BH341" s="62"/>
      <c r="BI341" s="62"/>
      <c r="BJ341" s="62"/>
      <c r="BK341" s="62"/>
      <c r="BL341" s="62"/>
      <c r="BM341" s="62"/>
      <c r="BN341" s="37"/>
    </row>
    <row r="342" spans="1:66" ht="15" x14ac:dyDescent="0.25">
      <c r="A342" s="71" t="s">
        <v>76</v>
      </c>
      <c r="B342" s="71" t="s">
        <v>489</v>
      </c>
      <c r="C342" s="72">
        <v>0</v>
      </c>
      <c r="D342" s="72">
        <v>0.98</v>
      </c>
      <c r="E342" s="72">
        <v>0</v>
      </c>
      <c r="F342" s="72">
        <v>0</v>
      </c>
      <c r="G342" s="72">
        <v>0</v>
      </c>
      <c r="H342" s="72">
        <v>0</v>
      </c>
      <c r="I342" s="72">
        <v>0</v>
      </c>
      <c r="J342" s="72">
        <v>0</v>
      </c>
      <c r="K342" s="72">
        <v>0</v>
      </c>
      <c r="L342" s="72">
        <v>0</v>
      </c>
      <c r="M342" s="72">
        <v>0</v>
      </c>
      <c r="N342" s="72">
        <v>0</v>
      </c>
      <c r="O342" s="72">
        <v>0</v>
      </c>
      <c r="P342" s="72">
        <v>0</v>
      </c>
      <c r="Q342" s="72">
        <v>0</v>
      </c>
      <c r="R342" s="72">
        <v>0</v>
      </c>
      <c r="S342" s="72">
        <v>0</v>
      </c>
      <c r="T342" s="72">
        <v>0</v>
      </c>
      <c r="U342" s="72">
        <v>0</v>
      </c>
      <c r="V342" s="72">
        <v>6.4660000000000002</v>
      </c>
      <c r="W342" s="72">
        <v>0</v>
      </c>
      <c r="X342" s="72">
        <v>0</v>
      </c>
      <c r="Y342" s="72">
        <v>0</v>
      </c>
      <c r="Z342" s="72">
        <v>0</v>
      </c>
      <c r="AA342" s="72">
        <v>0</v>
      </c>
      <c r="AB342" s="72">
        <v>0</v>
      </c>
      <c r="AC342" s="72">
        <v>0.22600000000000001</v>
      </c>
      <c r="AD342" s="72">
        <v>0</v>
      </c>
      <c r="AE342" s="72">
        <v>0</v>
      </c>
      <c r="AF342" s="72">
        <v>0</v>
      </c>
      <c r="AG342" s="72" t="s">
        <v>633</v>
      </c>
      <c r="AH342" s="72">
        <v>7.6719999999999997</v>
      </c>
      <c r="AI342" s="72">
        <v>0</v>
      </c>
      <c r="AJ342" s="74"/>
      <c r="AK342" s="60">
        <v>0</v>
      </c>
      <c r="AL342" s="73">
        <v>0</v>
      </c>
      <c r="AM342" s="59"/>
      <c r="AN342" s="59"/>
      <c r="AO342" s="60">
        <v>0.22600000000000001</v>
      </c>
      <c r="AP342" s="59"/>
      <c r="AQ342" s="60">
        <v>0</v>
      </c>
      <c r="AR342" s="60">
        <v>0</v>
      </c>
      <c r="AS342" s="60">
        <v>6.4660000000000002</v>
      </c>
      <c r="AT342" s="60">
        <v>0</v>
      </c>
      <c r="AU342" s="62"/>
      <c r="AV342" s="62"/>
      <c r="AW342" s="62"/>
      <c r="AX342" s="62"/>
      <c r="AY342" s="62"/>
      <c r="AZ342" s="62"/>
      <c r="BA342" s="62"/>
      <c r="BB342" s="62"/>
      <c r="BC342" s="62"/>
      <c r="BD342" s="62"/>
      <c r="BE342" s="62"/>
      <c r="BF342" s="62"/>
      <c r="BG342" s="62"/>
      <c r="BH342" s="62"/>
      <c r="BI342" s="62"/>
      <c r="BJ342" s="62"/>
      <c r="BK342" s="62"/>
      <c r="BL342" s="62"/>
      <c r="BM342" s="62"/>
      <c r="BN342" s="37"/>
    </row>
    <row r="343" spans="1:66" ht="15" x14ac:dyDescent="0.25">
      <c r="A343" s="71" t="s">
        <v>331</v>
      </c>
      <c r="B343" s="71" t="s">
        <v>490</v>
      </c>
      <c r="C343" s="72">
        <v>0</v>
      </c>
      <c r="D343" s="72">
        <v>0.38108596823102003</v>
      </c>
      <c r="E343" s="72">
        <v>0</v>
      </c>
      <c r="F343" s="72">
        <v>0</v>
      </c>
      <c r="G343" s="72">
        <v>0</v>
      </c>
      <c r="H343" s="72">
        <v>0</v>
      </c>
      <c r="I343" s="72">
        <v>0.67700000000000005</v>
      </c>
      <c r="J343" s="72">
        <v>0</v>
      </c>
      <c r="K343" s="72">
        <v>0</v>
      </c>
      <c r="L343" s="72">
        <v>0</v>
      </c>
      <c r="M343" s="72">
        <v>0</v>
      </c>
      <c r="N343" s="72">
        <v>0</v>
      </c>
      <c r="O343" s="72">
        <v>0</v>
      </c>
      <c r="P343" s="72">
        <v>0</v>
      </c>
      <c r="Q343" s="72">
        <v>0</v>
      </c>
      <c r="R343" s="72">
        <v>0</v>
      </c>
      <c r="S343" s="72">
        <v>0</v>
      </c>
      <c r="T343" s="72">
        <v>0</v>
      </c>
      <c r="U343" s="72">
        <v>0</v>
      </c>
      <c r="V343" s="72">
        <v>28.042999999999999</v>
      </c>
      <c r="W343" s="72">
        <v>0</v>
      </c>
      <c r="X343" s="72">
        <v>0</v>
      </c>
      <c r="Y343" s="72">
        <v>133.58461696643232</v>
      </c>
      <c r="Z343" s="72">
        <v>0</v>
      </c>
      <c r="AA343" s="72">
        <v>0</v>
      </c>
      <c r="AB343" s="72">
        <v>0</v>
      </c>
      <c r="AC343" s="72">
        <v>0</v>
      </c>
      <c r="AD343" s="72">
        <v>0</v>
      </c>
      <c r="AE343" s="72">
        <v>0</v>
      </c>
      <c r="AF343" s="72">
        <v>0</v>
      </c>
      <c r="AG343" s="72">
        <v>9.3559999999999999</v>
      </c>
      <c r="AH343" s="72">
        <v>172.04170293466333</v>
      </c>
      <c r="AI343" s="72">
        <v>127.76809900000001</v>
      </c>
      <c r="AJ343" s="74"/>
      <c r="AK343" s="60">
        <v>9.3559999999999999</v>
      </c>
      <c r="AL343" s="73">
        <v>9.3559999999999999</v>
      </c>
      <c r="AM343" s="59"/>
      <c r="AN343" s="59"/>
      <c r="AO343" s="60">
        <v>9.3559999999999999</v>
      </c>
      <c r="AP343" s="59"/>
      <c r="AQ343" s="60">
        <v>0.67700000000000005</v>
      </c>
      <c r="AR343" s="60">
        <v>133.58461696643232</v>
      </c>
      <c r="AS343" s="60">
        <v>28.042999999999999</v>
      </c>
      <c r="AT343" s="60">
        <v>0</v>
      </c>
      <c r="AU343" s="62"/>
      <c r="AV343" s="62"/>
      <c r="AW343" s="62"/>
      <c r="AX343" s="62"/>
      <c r="AY343" s="62"/>
      <c r="AZ343" s="62"/>
      <c r="BA343" s="62"/>
      <c r="BB343" s="62"/>
      <c r="BC343" s="62"/>
      <c r="BD343" s="62"/>
      <c r="BE343" s="62"/>
      <c r="BF343" s="62"/>
      <c r="BG343" s="62"/>
      <c r="BH343" s="62"/>
      <c r="BI343" s="62"/>
      <c r="BJ343" s="62"/>
      <c r="BK343" s="62"/>
      <c r="BL343" s="62"/>
      <c r="BM343" s="62"/>
      <c r="BN343" s="37"/>
    </row>
    <row r="344" spans="1:66" ht="15" x14ac:dyDescent="0.25">
      <c r="A344" s="71" t="s">
        <v>491</v>
      </c>
      <c r="B344" s="71" t="s">
        <v>492</v>
      </c>
      <c r="C344" s="72">
        <v>0</v>
      </c>
      <c r="D344" s="72">
        <v>0.3</v>
      </c>
      <c r="E344" s="72">
        <v>0</v>
      </c>
      <c r="F344" s="72">
        <v>0</v>
      </c>
      <c r="G344" s="72">
        <v>0</v>
      </c>
      <c r="H344" s="72">
        <v>0</v>
      </c>
      <c r="I344" s="72">
        <v>0</v>
      </c>
      <c r="J344" s="72">
        <v>0</v>
      </c>
      <c r="K344" s="72">
        <v>0</v>
      </c>
      <c r="L344" s="72">
        <v>0</v>
      </c>
      <c r="M344" s="72">
        <v>0</v>
      </c>
      <c r="N344" s="72">
        <v>35</v>
      </c>
      <c r="O344" s="72">
        <v>0</v>
      </c>
      <c r="P344" s="72">
        <v>5</v>
      </c>
      <c r="Q344" s="72">
        <v>0</v>
      </c>
      <c r="R344" s="72">
        <v>0</v>
      </c>
      <c r="S344" s="72">
        <v>0</v>
      </c>
      <c r="T344" s="72">
        <v>0</v>
      </c>
      <c r="U344" s="72">
        <v>0</v>
      </c>
      <c r="V344" s="72">
        <v>0</v>
      </c>
      <c r="W344" s="72">
        <v>0</v>
      </c>
      <c r="X344" s="72">
        <v>0</v>
      </c>
      <c r="Y344" s="72">
        <v>0</v>
      </c>
      <c r="Z344" s="72">
        <v>0</v>
      </c>
      <c r="AA344" s="72">
        <v>0</v>
      </c>
      <c r="AB344" s="72">
        <v>0</v>
      </c>
      <c r="AC344" s="72">
        <v>0</v>
      </c>
      <c r="AD344" s="72">
        <v>0</v>
      </c>
      <c r="AE344" s="72">
        <v>0</v>
      </c>
      <c r="AF344" s="72">
        <v>0</v>
      </c>
      <c r="AG344" s="72">
        <v>1.1000000000000001</v>
      </c>
      <c r="AH344" s="72">
        <v>41.4</v>
      </c>
      <c r="AI344" s="72">
        <v>40</v>
      </c>
      <c r="AJ344" s="74"/>
      <c r="AK344" s="60">
        <v>1.1000000000000001</v>
      </c>
      <c r="AL344" s="73">
        <v>1.1000000000000001</v>
      </c>
      <c r="AM344" s="59"/>
      <c r="AN344" s="59"/>
      <c r="AO344" s="60">
        <v>1.1000000000000001</v>
      </c>
      <c r="AP344" s="59"/>
      <c r="AQ344" s="60">
        <v>0</v>
      </c>
      <c r="AR344" s="60">
        <v>40</v>
      </c>
      <c r="AS344" s="60">
        <v>0</v>
      </c>
      <c r="AT344" s="60">
        <v>0</v>
      </c>
      <c r="AU344" s="62"/>
      <c r="AV344" s="62"/>
      <c r="AW344" s="62"/>
      <c r="AX344" s="62"/>
      <c r="AY344" s="62"/>
      <c r="AZ344" s="62"/>
      <c r="BA344" s="62"/>
      <c r="BB344" s="62"/>
      <c r="BC344" s="62"/>
      <c r="BD344" s="62"/>
      <c r="BE344" s="62"/>
      <c r="BF344" s="62"/>
      <c r="BG344" s="62"/>
      <c r="BH344" s="62"/>
      <c r="BI344" s="62"/>
      <c r="BJ344" s="62"/>
      <c r="BK344" s="62"/>
      <c r="BL344" s="62"/>
      <c r="BM344" s="62"/>
      <c r="BN344" s="37"/>
    </row>
    <row r="345" spans="1:66" ht="15" x14ac:dyDescent="0.25">
      <c r="A345" s="71" t="s">
        <v>255</v>
      </c>
      <c r="B345" s="71" t="s">
        <v>493</v>
      </c>
      <c r="C345" s="72">
        <v>0</v>
      </c>
      <c r="D345" s="72">
        <v>3.69</v>
      </c>
      <c r="E345" s="72">
        <v>0</v>
      </c>
      <c r="F345" s="72">
        <v>24.58</v>
      </c>
      <c r="G345" s="72">
        <v>0</v>
      </c>
      <c r="H345" s="72">
        <v>0</v>
      </c>
      <c r="I345" s="72">
        <v>5.86</v>
      </c>
      <c r="J345" s="72">
        <v>221.54</v>
      </c>
      <c r="K345" s="72">
        <v>0</v>
      </c>
      <c r="L345" s="72">
        <v>98.81</v>
      </c>
      <c r="M345" s="72">
        <v>3.89</v>
      </c>
      <c r="N345" s="72">
        <v>118.88</v>
      </c>
      <c r="O345" s="72">
        <v>0</v>
      </c>
      <c r="P345" s="72">
        <v>18.152000000000001</v>
      </c>
      <c r="Q345" s="72">
        <v>0</v>
      </c>
      <c r="R345" s="72">
        <v>0</v>
      </c>
      <c r="S345" s="72">
        <v>23.58</v>
      </c>
      <c r="T345" s="72">
        <v>0</v>
      </c>
      <c r="U345" s="72">
        <v>0</v>
      </c>
      <c r="V345" s="72">
        <v>132.38</v>
      </c>
      <c r="W345" s="72">
        <v>0</v>
      </c>
      <c r="X345" s="72">
        <v>0</v>
      </c>
      <c r="Y345" s="72">
        <v>0</v>
      </c>
      <c r="Z345" s="72">
        <v>34.79</v>
      </c>
      <c r="AA345" s="72">
        <v>0</v>
      </c>
      <c r="AB345" s="72">
        <v>0</v>
      </c>
      <c r="AC345" s="72">
        <v>3.37</v>
      </c>
      <c r="AD345" s="72">
        <v>0</v>
      </c>
      <c r="AE345" s="72">
        <v>0</v>
      </c>
      <c r="AF345" s="72">
        <v>0</v>
      </c>
      <c r="AG345" s="72">
        <v>28.68</v>
      </c>
      <c r="AH345" s="72">
        <v>718.20199999999988</v>
      </c>
      <c r="AI345" s="72">
        <v>730</v>
      </c>
      <c r="AJ345" s="74"/>
      <c r="AK345" s="60">
        <v>28.68</v>
      </c>
      <c r="AL345" s="73">
        <v>28.68</v>
      </c>
      <c r="AM345" s="59"/>
      <c r="AN345" s="59"/>
      <c r="AO345" s="60">
        <v>32.049999999999997</v>
      </c>
      <c r="AP345" s="59"/>
      <c r="AQ345" s="60">
        <v>30.44</v>
      </c>
      <c r="AR345" s="60">
        <v>140.922</v>
      </c>
      <c r="AS345" s="60">
        <v>132.38</v>
      </c>
      <c r="AT345" s="60">
        <v>0</v>
      </c>
      <c r="AU345" s="62"/>
      <c r="AV345" s="62"/>
      <c r="AW345" s="62"/>
      <c r="AX345" s="62"/>
      <c r="AY345" s="62"/>
      <c r="AZ345" s="62"/>
      <c r="BA345" s="62"/>
      <c r="BB345" s="62"/>
      <c r="BC345" s="62"/>
      <c r="BD345" s="62"/>
      <c r="BE345" s="62"/>
      <c r="BF345" s="62"/>
      <c r="BG345" s="62"/>
      <c r="BH345" s="62"/>
      <c r="BI345" s="62"/>
      <c r="BJ345" s="62"/>
      <c r="BK345" s="62"/>
      <c r="BL345" s="62"/>
      <c r="BM345" s="62"/>
      <c r="BN345" s="37"/>
    </row>
    <row r="346" spans="1:66" ht="15" x14ac:dyDescent="0.25">
      <c r="A346" s="71" t="s">
        <v>220</v>
      </c>
      <c r="B346" s="71" t="s">
        <v>494</v>
      </c>
      <c r="C346" s="72">
        <v>0</v>
      </c>
      <c r="D346" s="72">
        <v>4.7300000000000004</v>
      </c>
      <c r="E346" s="72">
        <v>0</v>
      </c>
      <c r="F346" s="72">
        <v>45.26</v>
      </c>
      <c r="G346" s="72">
        <v>0</v>
      </c>
      <c r="H346" s="72">
        <v>0</v>
      </c>
      <c r="I346" s="72">
        <v>7.52</v>
      </c>
      <c r="J346" s="72">
        <v>284.02098476751405</v>
      </c>
      <c r="K346" s="72">
        <v>0</v>
      </c>
      <c r="L346" s="72">
        <v>126.68274940117867</v>
      </c>
      <c r="M346" s="72">
        <v>4.9926548413023761</v>
      </c>
      <c r="N346" s="72">
        <v>152.41603924188124</v>
      </c>
      <c r="O346" s="72">
        <v>0</v>
      </c>
      <c r="P346" s="72">
        <v>23.271746643218744</v>
      </c>
      <c r="Q346" s="72">
        <v>0</v>
      </c>
      <c r="R346" s="72">
        <v>0</v>
      </c>
      <c r="S346" s="72">
        <v>99.076999999999998</v>
      </c>
      <c r="T346" s="72">
        <v>0</v>
      </c>
      <c r="U346" s="72">
        <v>0</v>
      </c>
      <c r="V346" s="72">
        <v>169.72079915289751</v>
      </c>
      <c r="W346" s="72">
        <v>0</v>
      </c>
      <c r="X346" s="72">
        <v>12.56</v>
      </c>
      <c r="Y346" s="72">
        <v>0</v>
      </c>
      <c r="Z346" s="72">
        <v>44.611280041009678</v>
      </c>
      <c r="AA346" s="72">
        <v>0</v>
      </c>
      <c r="AB346" s="72">
        <v>0</v>
      </c>
      <c r="AC346" s="72">
        <v>4.32</v>
      </c>
      <c r="AD346" s="72">
        <v>0</v>
      </c>
      <c r="AE346" s="72">
        <v>0</v>
      </c>
      <c r="AF346" s="72">
        <v>0</v>
      </c>
      <c r="AG346" s="72">
        <v>1489.77</v>
      </c>
      <c r="AH346" s="72">
        <v>2468.9532540890023</v>
      </c>
      <c r="AI346" s="72">
        <v>1040.596</v>
      </c>
      <c r="AJ346" s="74"/>
      <c r="AK346" s="60">
        <v>1489.77</v>
      </c>
      <c r="AL346" s="73">
        <v>1489.77</v>
      </c>
      <c r="AM346" s="59"/>
      <c r="AN346" s="59"/>
      <c r="AO346" s="60">
        <v>1494.09</v>
      </c>
      <c r="AP346" s="59"/>
      <c r="AQ346" s="60">
        <v>52.78</v>
      </c>
      <c r="AR346" s="60">
        <v>180.68044072640234</v>
      </c>
      <c r="AS346" s="60">
        <v>182.28079915289752</v>
      </c>
      <c r="AT346" s="60">
        <v>0</v>
      </c>
      <c r="AU346" s="62"/>
      <c r="AV346" s="62"/>
      <c r="AW346" s="62"/>
      <c r="AX346" s="62"/>
      <c r="AY346" s="62"/>
      <c r="AZ346" s="62"/>
      <c r="BA346" s="62"/>
      <c r="BB346" s="62"/>
      <c r="BC346" s="62"/>
      <c r="BD346" s="62"/>
      <c r="BE346" s="62"/>
      <c r="BF346" s="62"/>
      <c r="BG346" s="62"/>
      <c r="BH346" s="62"/>
      <c r="BI346" s="62"/>
      <c r="BJ346" s="62"/>
      <c r="BK346" s="62"/>
      <c r="BL346" s="62"/>
      <c r="BM346" s="62"/>
      <c r="BN346" s="37"/>
    </row>
    <row r="347" spans="1:66" ht="15" x14ac:dyDescent="0.25">
      <c r="A347" s="71" t="s">
        <v>157</v>
      </c>
      <c r="B347" s="71" t="s">
        <v>495</v>
      </c>
      <c r="C347" s="72">
        <v>0</v>
      </c>
      <c r="D347" s="72">
        <v>0</v>
      </c>
      <c r="E347" s="72">
        <v>0</v>
      </c>
      <c r="F347" s="72">
        <v>0</v>
      </c>
      <c r="G347" s="72">
        <v>0</v>
      </c>
      <c r="H347" s="72">
        <v>0</v>
      </c>
      <c r="I347" s="72">
        <v>0</v>
      </c>
      <c r="J347" s="72">
        <v>0</v>
      </c>
      <c r="K347" s="72">
        <v>0</v>
      </c>
      <c r="L347" s="72">
        <v>0</v>
      </c>
      <c r="M347" s="72">
        <v>0</v>
      </c>
      <c r="N347" s="72">
        <v>0</v>
      </c>
      <c r="O347" s="72">
        <v>0</v>
      </c>
      <c r="P347" s="72">
        <v>3.94</v>
      </c>
      <c r="Q347" s="72">
        <v>0</v>
      </c>
      <c r="R347" s="72">
        <v>0</v>
      </c>
      <c r="S347" s="72">
        <v>0</v>
      </c>
      <c r="T347" s="72">
        <v>0.14000000000000001</v>
      </c>
      <c r="U347" s="72">
        <v>0</v>
      </c>
      <c r="V347" s="72">
        <v>3.5</v>
      </c>
      <c r="W347" s="72">
        <v>0</v>
      </c>
      <c r="X347" s="72">
        <v>0</v>
      </c>
      <c r="Y347" s="72">
        <v>0</v>
      </c>
      <c r="Z347" s="72">
        <v>0</v>
      </c>
      <c r="AA347" s="72">
        <v>0</v>
      </c>
      <c r="AB347" s="72">
        <v>0</v>
      </c>
      <c r="AC347" s="72">
        <v>0</v>
      </c>
      <c r="AD347" s="72">
        <v>0</v>
      </c>
      <c r="AE347" s="72">
        <v>0</v>
      </c>
      <c r="AF347" s="72">
        <v>0</v>
      </c>
      <c r="AG347" s="72">
        <v>0.15</v>
      </c>
      <c r="AH347" s="72">
        <v>7.73</v>
      </c>
      <c r="AI347" s="72">
        <v>5</v>
      </c>
      <c r="AJ347" s="74"/>
      <c r="AK347" s="60">
        <v>0.15</v>
      </c>
      <c r="AL347" s="73">
        <v>0.15</v>
      </c>
      <c r="AM347" s="59"/>
      <c r="AN347" s="59"/>
      <c r="AO347" s="60">
        <v>0.15</v>
      </c>
      <c r="AP347" s="59"/>
      <c r="AQ347" s="60">
        <v>0</v>
      </c>
      <c r="AR347" s="60">
        <v>3.94</v>
      </c>
      <c r="AS347" s="60">
        <v>3.5</v>
      </c>
      <c r="AT347" s="60">
        <v>0</v>
      </c>
      <c r="AU347" s="62"/>
      <c r="AV347" s="62"/>
      <c r="AW347" s="62"/>
      <c r="AX347" s="62"/>
      <c r="AY347" s="62"/>
      <c r="AZ347" s="62"/>
      <c r="BA347" s="62"/>
      <c r="BB347" s="62"/>
      <c r="BC347" s="62"/>
      <c r="BD347" s="62"/>
      <c r="BE347" s="62"/>
      <c r="BF347" s="62"/>
      <c r="BG347" s="62"/>
      <c r="BH347" s="62"/>
      <c r="BI347" s="62"/>
      <c r="BJ347" s="62"/>
      <c r="BK347" s="62"/>
      <c r="BL347" s="62"/>
      <c r="BM347" s="62"/>
      <c r="BN347" s="37"/>
    </row>
    <row r="348" spans="1:66" ht="15" x14ac:dyDescent="0.25">
      <c r="A348" s="71" t="s">
        <v>771</v>
      </c>
      <c r="B348" s="71" t="s">
        <v>496</v>
      </c>
      <c r="C348" s="72">
        <v>0</v>
      </c>
      <c r="D348" s="72">
        <v>0.84599999999999997</v>
      </c>
      <c r="E348" s="72">
        <v>0</v>
      </c>
      <c r="F348" s="72">
        <v>0</v>
      </c>
      <c r="G348" s="72">
        <v>0</v>
      </c>
      <c r="H348" s="72">
        <v>0</v>
      </c>
      <c r="I348" s="72">
        <v>0</v>
      </c>
      <c r="J348" s="72">
        <v>0</v>
      </c>
      <c r="K348" s="72">
        <v>0</v>
      </c>
      <c r="L348" s="72">
        <v>0</v>
      </c>
      <c r="M348" s="72">
        <v>0</v>
      </c>
      <c r="N348" s="72">
        <v>0</v>
      </c>
      <c r="O348" s="72">
        <v>0</v>
      </c>
      <c r="P348" s="72">
        <v>8.2089999999999996</v>
      </c>
      <c r="Q348" s="72">
        <v>0</v>
      </c>
      <c r="R348" s="72">
        <v>0</v>
      </c>
      <c r="S348" s="72">
        <v>0</v>
      </c>
      <c r="T348" s="72">
        <v>0</v>
      </c>
      <c r="U348" s="72">
        <v>0</v>
      </c>
      <c r="V348" s="72">
        <v>0</v>
      </c>
      <c r="W348" s="72">
        <v>0</v>
      </c>
      <c r="X348" s="72">
        <v>0</v>
      </c>
      <c r="Y348" s="72">
        <v>0</v>
      </c>
      <c r="Z348" s="72">
        <v>0</v>
      </c>
      <c r="AA348" s="72">
        <v>0</v>
      </c>
      <c r="AB348" s="72">
        <v>0</v>
      </c>
      <c r="AC348" s="72">
        <v>0</v>
      </c>
      <c r="AD348" s="72">
        <v>0</v>
      </c>
      <c r="AE348" s="72">
        <v>0</v>
      </c>
      <c r="AF348" s="72">
        <v>0</v>
      </c>
      <c r="AG348" s="72">
        <v>0.104</v>
      </c>
      <c r="AH348" s="72">
        <v>9.1589999999999989</v>
      </c>
      <c r="AI348" s="72">
        <v>7.58195</v>
      </c>
      <c r="AJ348" s="74"/>
      <c r="AK348" s="60">
        <v>0.104</v>
      </c>
      <c r="AL348" s="73">
        <v>0.104</v>
      </c>
      <c r="AM348" s="59"/>
      <c r="AN348" s="59"/>
      <c r="AO348" s="60">
        <v>0.104</v>
      </c>
      <c r="AP348" s="59"/>
      <c r="AQ348" s="60">
        <v>0</v>
      </c>
      <c r="AR348" s="60">
        <v>8.2089999999999996</v>
      </c>
      <c r="AS348" s="60">
        <v>0</v>
      </c>
      <c r="AT348" s="60">
        <v>0</v>
      </c>
      <c r="AU348" s="62"/>
      <c r="AV348" s="62"/>
      <c r="AW348" s="62"/>
      <c r="AX348" s="62"/>
      <c r="AY348" s="62"/>
      <c r="AZ348" s="62"/>
      <c r="BA348" s="62"/>
      <c r="BB348" s="62"/>
      <c r="BC348" s="62"/>
      <c r="BD348" s="62"/>
      <c r="BE348" s="62"/>
      <c r="BF348" s="62"/>
      <c r="BG348" s="62"/>
      <c r="BH348" s="62"/>
      <c r="BI348" s="62"/>
      <c r="BJ348" s="62"/>
      <c r="BK348" s="62"/>
      <c r="BL348" s="62"/>
      <c r="BM348" s="62"/>
      <c r="BN348" s="37"/>
    </row>
    <row r="349" spans="1:66" ht="15" x14ac:dyDescent="0.25">
      <c r="A349" s="71" t="s">
        <v>82</v>
      </c>
      <c r="B349" s="71" t="s">
        <v>497</v>
      </c>
      <c r="C349" s="72">
        <v>0</v>
      </c>
      <c r="D349" s="72">
        <v>1.0900000000000001</v>
      </c>
      <c r="E349" s="72">
        <v>0</v>
      </c>
      <c r="F349" s="72">
        <v>0</v>
      </c>
      <c r="G349" s="72">
        <v>0</v>
      </c>
      <c r="H349" s="72">
        <v>0</v>
      </c>
      <c r="I349" s="72">
        <v>0</v>
      </c>
      <c r="J349" s="72">
        <v>0</v>
      </c>
      <c r="K349" s="72">
        <v>0</v>
      </c>
      <c r="L349" s="72">
        <v>0</v>
      </c>
      <c r="M349" s="72">
        <v>0</v>
      </c>
      <c r="N349" s="72">
        <v>0</v>
      </c>
      <c r="O349" s="72">
        <v>0</v>
      </c>
      <c r="P349" s="72">
        <v>0</v>
      </c>
      <c r="Q349" s="72">
        <v>0</v>
      </c>
      <c r="R349" s="72">
        <v>0</v>
      </c>
      <c r="S349" s="72">
        <v>0</v>
      </c>
      <c r="T349" s="72">
        <v>0</v>
      </c>
      <c r="U349" s="72">
        <v>9.8000000000000007</v>
      </c>
      <c r="V349" s="72">
        <v>0</v>
      </c>
      <c r="W349" s="72">
        <v>0</v>
      </c>
      <c r="X349" s="72">
        <v>0</v>
      </c>
      <c r="Y349" s="72">
        <v>0</v>
      </c>
      <c r="Z349" s="72">
        <v>0</v>
      </c>
      <c r="AA349" s="72">
        <v>0</v>
      </c>
      <c r="AB349" s="72">
        <v>0</v>
      </c>
      <c r="AC349" s="72">
        <v>0</v>
      </c>
      <c r="AD349" s="72">
        <v>0</v>
      </c>
      <c r="AE349" s="72">
        <v>0</v>
      </c>
      <c r="AF349" s="72">
        <v>0</v>
      </c>
      <c r="AG349" s="72">
        <v>0.22700000000000001</v>
      </c>
      <c r="AH349" s="72">
        <v>11.117000000000001</v>
      </c>
      <c r="AI349" s="72">
        <v>9.26</v>
      </c>
      <c r="AJ349" s="74"/>
      <c r="AK349" s="60">
        <v>0.22700000000000001</v>
      </c>
      <c r="AL349" s="73">
        <v>0.22700000000000001</v>
      </c>
      <c r="AM349" s="59"/>
      <c r="AN349" s="59"/>
      <c r="AO349" s="60">
        <v>0.22700000000000001</v>
      </c>
      <c r="AP349" s="59"/>
      <c r="AQ349" s="60">
        <v>0</v>
      </c>
      <c r="AR349" s="60">
        <v>0</v>
      </c>
      <c r="AS349" s="60">
        <v>9.8000000000000007</v>
      </c>
      <c r="AT349" s="60">
        <v>0</v>
      </c>
      <c r="AU349" s="62"/>
      <c r="AV349" s="62"/>
      <c r="AW349" s="62"/>
      <c r="AX349" s="62"/>
      <c r="AY349" s="62"/>
      <c r="AZ349" s="62"/>
      <c r="BA349" s="62"/>
      <c r="BB349" s="62"/>
      <c r="BC349" s="62"/>
      <c r="BD349" s="62"/>
      <c r="BE349" s="62"/>
      <c r="BF349" s="62"/>
      <c r="BG349" s="62"/>
      <c r="BH349" s="62"/>
      <c r="BI349" s="62"/>
      <c r="BJ349" s="62"/>
      <c r="BK349" s="62"/>
      <c r="BL349" s="62"/>
      <c r="BM349" s="62"/>
      <c r="BN349" s="37"/>
    </row>
    <row r="350" spans="1:66" ht="15" x14ac:dyDescent="0.25">
      <c r="A350" s="71" t="s">
        <v>82</v>
      </c>
      <c r="B350" s="71" t="s">
        <v>498</v>
      </c>
      <c r="C350" s="72">
        <v>0</v>
      </c>
      <c r="D350" s="72">
        <v>3.09</v>
      </c>
      <c r="E350" s="72">
        <v>0</v>
      </c>
      <c r="F350" s="72">
        <v>0</v>
      </c>
      <c r="G350" s="72">
        <v>0</v>
      </c>
      <c r="H350" s="72">
        <v>0</v>
      </c>
      <c r="I350" s="72">
        <v>0</v>
      </c>
      <c r="J350" s="72">
        <v>0</v>
      </c>
      <c r="K350" s="72">
        <v>0</v>
      </c>
      <c r="L350" s="72">
        <v>0</v>
      </c>
      <c r="M350" s="72">
        <v>0</v>
      </c>
      <c r="N350" s="72">
        <v>0</v>
      </c>
      <c r="O350" s="72">
        <v>0</v>
      </c>
      <c r="P350" s="72">
        <v>0</v>
      </c>
      <c r="Q350" s="72">
        <v>0</v>
      </c>
      <c r="R350" s="72">
        <v>0</v>
      </c>
      <c r="S350" s="72">
        <v>0</v>
      </c>
      <c r="T350" s="72">
        <v>0</v>
      </c>
      <c r="U350" s="72">
        <v>0</v>
      </c>
      <c r="V350" s="72">
        <v>0</v>
      </c>
      <c r="W350" s="72">
        <v>0</v>
      </c>
      <c r="X350" s="72">
        <v>0</v>
      </c>
      <c r="Y350" s="72">
        <v>59</v>
      </c>
      <c r="Z350" s="72">
        <v>0</v>
      </c>
      <c r="AA350" s="72">
        <v>0</v>
      </c>
      <c r="AB350" s="72">
        <v>0</v>
      </c>
      <c r="AC350" s="72">
        <v>0</v>
      </c>
      <c r="AD350" s="72">
        <v>0</v>
      </c>
      <c r="AE350" s="72">
        <v>0</v>
      </c>
      <c r="AF350" s="72">
        <v>0</v>
      </c>
      <c r="AG350" s="72">
        <v>1.472</v>
      </c>
      <c r="AH350" s="72">
        <v>63.562000000000005</v>
      </c>
      <c r="AI350" s="72">
        <v>54</v>
      </c>
      <c r="AJ350" s="74"/>
      <c r="AK350" s="60">
        <v>1.472</v>
      </c>
      <c r="AL350" s="73">
        <v>1.472</v>
      </c>
      <c r="AM350" s="59"/>
      <c r="AN350" s="59"/>
      <c r="AO350" s="60">
        <v>1.472</v>
      </c>
      <c r="AP350" s="59"/>
      <c r="AQ350" s="60">
        <v>0</v>
      </c>
      <c r="AR350" s="60">
        <v>59</v>
      </c>
      <c r="AS350" s="60">
        <v>0</v>
      </c>
      <c r="AT350" s="60">
        <v>0</v>
      </c>
      <c r="AU350" s="62"/>
      <c r="AV350" s="62"/>
      <c r="AW350" s="62"/>
      <c r="AX350" s="62"/>
      <c r="AY350" s="62"/>
      <c r="AZ350" s="62"/>
      <c r="BA350" s="62"/>
      <c r="BB350" s="62"/>
      <c r="BC350" s="62"/>
      <c r="BD350" s="62"/>
      <c r="BE350" s="62"/>
      <c r="BF350" s="62"/>
      <c r="BG350" s="62"/>
      <c r="BH350" s="62"/>
      <c r="BI350" s="62"/>
      <c r="BJ350" s="62"/>
      <c r="BK350" s="62"/>
      <c r="BL350" s="62"/>
      <c r="BM350" s="62"/>
      <c r="BN350" s="37"/>
    </row>
    <row r="351" spans="1:66" ht="15" x14ac:dyDescent="0.25">
      <c r="A351" s="71" t="s">
        <v>499</v>
      </c>
      <c r="B351" s="71" t="s">
        <v>500</v>
      </c>
      <c r="C351" s="72">
        <v>0</v>
      </c>
      <c r="D351" s="72">
        <v>0.69467819619026339</v>
      </c>
      <c r="E351" s="72">
        <v>0</v>
      </c>
      <c r="F351" s="72">
        <v>0</v>
      </c>
      <c r="G351" s="72">
        <v>0</v>
      </c>
      <c r="H351" s="72">
        <v>0</v>
      </c>
      <c r="I351" s="72">
        <v>0</v>
      </c>
      <c r="J351" s="72">
        <v>2.160852693645114</v>
      </c>
      <c r="K351" s="72">
        <v>0</v>
      </c>
      <c r="L351" s="72">
        <v>22.340291646594874</v>
      </c>
      <c r="M351" s="72">
        <v>0</v>
      </c>
      <c r="N351" s="72">
        <v>0</v>
      </c>
      <c r="O351" s="72">
        <v>0</v>
      </c>
      <c r="P351" s="72">
        <v>0</v>
      </c>
      <c r="Q351" s="72">
        <v>0</v>
      </c>
      <c r="R351" s="72">
        <v>0</v>
      </c>
      <c r="S351" s="72">
        <v>0</v>
      </c>
      <c r="T351" s="72">
        <v>0</v>
      </c>
      <c r="U351" s="72">
        <v>0</v>
      </c>
      <c r="V351" s="72">
        <v>8.48</v>
      </c>
      <c r="W351" s="72">
        <v>0</v>
      </c>
      <c r="X351" s="72">
        <v>0</v>
      </c>
      <c r="Y351" s="72">
        <v>27.67691778864603</v>
      </c>
      <c r="Z351" s="72">
        <v>0</v>
      </c>
      <c r="AA351" s="72">
        <v>0</v>
      </c>
      <c r="AB351" s="72">
        <v>0</v>
      </c>
      <c r="AC351" s="72">
        <v>0</v>
      </c>
      <c r="AD351" s="72">
        <v>0</v>
      </c>
      <c r="AE351" s="72">
        <v>0</v>
      </c>
      <c r="AF351" s="72">
        <v>0</v>
      </c>
      <c r="AG351" s="72">
        <v>2.65</v>
      </c>
      <c r="AH351" s="72">
        <v>64.002740325076289</v>
      </c>
      <c r="AI351" s="72">
        <v>58</v>
      </c>
      <c r="AJ351" s="74"/>
      <c r="AK351" s="60">
        <v>2.65</v>
      </c>
      <c r="AL351" s="73">
        <v>2.65</v>
      </c>
      <c r="AM351" s="59"/>
      <c r="AN351" s="59"/>
      <c r="AO351" s="60">
        <v>2.65</v>
      </c>
      <c r="AP351" s="59"/>
      <c r="AQ351" s="60">
        <v>0</v>
      </c>
      <c r="AR351" s="60">
        <v>27.67691778864603</v>
      </c>
      <c r="AS351" s="60">
        <v>8.48</v>
      </c>
      <c r="AT351" s="60">
        <v>0</v>
      </c>
      <c r="AU351" s="62"/>
      <c r="AV351" s="62"/>
      <c r="AW351" s="62"/>
      <c r="AX351" s="62"/>
      <c r="AY351" s="62"/>
      <c r="AZ351" s="62"/>
      <c r="BA351" s="62"/>
      <c r="BB351" s="62"/>
      <c r="BC351" s="62"/>
      <c r="BD351" s="62"/>
      <c r="BE351" s="62"/>
      <c r="BF351" s="62"/>
      <c r="BG351" s="62"/>
      <c r="BH351" s="62"/>
      <c r="BI351" s="62"/>
      <c r="BJ351" s="62"/>
      <c r="BK351" s="62"/>
      <c r="BL351" s="62"/>
      <c r="BM351" s="62"/>
      <c r="BN351" s="37"/>
    </row>
    <row r="352" spans="1:66" ht="15" x14ac:dyDescent="0.25">
      <c r="A352" s="71" t="s">
        <v>501</v>
      </c>
      <c r="B352" s="71" t="s">
        <v>502</v>
      </c>
      <c r="C352" s="72">
        <v>0</v>
      </c>
      <c r="D352" s="72">
        <v>0.254</v>
      </c>
      <c r="E352" s="72">
        <v>0</v>
      </c>
      <c r="F352" s="72">
        <v>0</v>
      </c>
      <c r="G352" s="72">
        <v>0</v>
      </c>
      <c r="H352" s="72">
        <v>0</v>
      </c>
      <c r="I352" s="72">
        <v>1.7150000000000001</v>
      </c>
      <c r="J352" s="72">
        <v>0</v>
      </c>
      <c r="K352" s="72">
        <v>0</v>
      </c>
      <c r="L352" s="72">
        <v>0</v>
      </c>
      <c r="M352" s="72">
        <v>0</v>
      </c>
      <c r="N352" s="72">
        <v>51</v>
      </c>
      <c r="O352" s="72">
        <v>0</v>
      </c>
      <c r="P352" s="72">
        <v>0</v>
      </c>
      <c r="Q352" s="72">
        <v>0</v>
      </c>
      <c r="R352" s="72">
        <v>0</v>
      </c>
      <c r="S352" s="72">
        <v>0</v>
      </c>
      <c r="T352" s="72">
        <v>0</v>
      </c>
      <c r="U352" s="72">
        <v>0</v>
      </c>
      <c r="V352" s="72">
        <v>0</v>
      </c>
      <c r="W352" s="72">
        <v>0</v>
      </c>
      <c r="X352" s="72">
        <v>0</v>
      </c>
      <c r="Y352" s="72">
        <v>0</v>
      </c>
      <c r="Z352" s="72">
        <v>0</v>
      </c>
      <c r="AA352" s="72">
        <v>0</v>
      </c>
      <c r="AB352" s="72">
        <v>0</v>
      </c>
      <c r="AC352" s="72">
        <v>1.121</v>
      </c>
      <c r="AD352" s="72">
        <v>0</v>
      </c>
      <c r="AE352" s="72">
        <v>0</v>
      </c>
      <c r="AF352" s="72">
        <v>0</v>
      </c>
      <c r="AG352" s="72">
        <v>1.046</v>
      </c>
      <c r="AH352" s="72">
        <v>55.136000000000003</v>
      </c>
      <c r="AI352" s="72">
        <v>42.874000000000002</v>
      </c>
      <c r="AJ352" s="74"/>
      <c r="AK352" s="60">
        <v>1.046</v>
      </c>
      <c r="AL352" s="73">
        <v>1.046</v>
      </c>
      <c r="AM352" s="59"/>
      <c r="AN352" s="59"/>
      <c r="AO352" s="60">
        <v>2.1669999999999998</v>
      </c>
      <c r="AP352" s="59"/>
      <c r="AQ352" s="60">
        <v>1.7150000000000001</v>
      </c>
      <c r="AR352" s="60">
        <v>51</v>
      </c>
      <c r="AS352" s="60">
        <v>0</v>
      </c>
      <c r="AT352" s="60">
        <v>0</v>
      </c>
      <c r="AU352" s="62"/>
      <c r="AV352" s="62"/>
      <c r="AW352" s="62"/>
      <c r="AX352" s="62"/>
      <c r="AY352" s="62"/>
      <c r="AZ352" s="62"/>
      <c r="BA352" s="62"/>
      <c r="BB352" s="62"/>
      <c r="BC352" s="62"/>
      <c r="BD352" s="62"/>
      <c r="BE352" s="62"/>
      <c r="BF352" s="62"/>
      <c r="BG352" s="62"/>
      <c r="BH352" s="62"/>
      <c r="BI352" s="62"/>
      <c r="BJ352" s="62"/>
      <c r="BK352" s="62"/>
      <c r="BL352" s="62"/>
      <c r="BM352" s="62"/>
      <c r="BN352" s="37"/>
    </row>
    <row r="353" spans="1:66" ht="15" x14ac:dyDescent="0.25">
      <c r="A353" s="71" t="s">
        <v>92</v>
      </c>
      <c r="B353" s="71" t="s">
        <v>503</v>
      </c>
      <c r="C353" s="72">
        <v>0</v>
      </c>
      <c r="D353" s="72">
        <v>1.5</v>
      </c>
      <c r="E353" s="72">
        <v>0</v>
      </c>
      <c r="F353" s="72">
        <v>0</v>
      </c>
      <c r="G353" s="72">
        <v>0</v>
      </c>
      <c r="H353" s="72">
        <v>0</v>
      </c>
      <c r="I353" s="72">
        <v>0</v>
      </c>
      <c r="J353" s="72">
        <v>0</v>
      </c>
      <c r="K353" s="72">
        <v>0</v>
      </c>
      <c r="L353" s="72">
        <v>0</v>
      </c>
      <c r="M353" s="72">
        <v>0</v>
      </c>
      <c r="N353" s="72">
        <v>0</v>
      </c>
      <c r="O353" s="72">
        <v>0</v>
      </c>
      <c r="P353" s="72">
        <v>0</v>
      </c>
      <c r="Q353" s="72">
        <v>0</v>
      </c>
      <c r="R353" s="72">
        <v>0</v>
      </c>
      <c r="S353" s="72">
        <v>0</v>
      </c>
      <c r="T353" s="72">
        <v>0</v>
      </c>
      <c r="U353" s="72">
        <v>0</v>
      </c>
      <c r="V353" s="72">
        <v>0</v>
      </c>
      <c r="W353" s="72">
        <v>0</v>
      </c>
      <c r="X353" s="72">
        <v>0</v>
      </c>
      <c r="Y353" s="72">
        <v>81.400000000000006</v>
      </c>
      <c r="Z353" s="72">
        <v>0</v>
      </c>
      <c r="AA353" s="72">
        <v>0</v>
      </c>
      <c r="AB353" s="72">
        <v>0</v>
      </c>
      <c r="AC353" s="72">
        <v>0</v>
      </c>
      <c r="AD353" s="72">
        <v>81.400000000000006</v>
      </c>
      <c r="AE353" s="72">
        <v>0</v>
      </c>
      <c r="AF353" s="72">
        <v>0</v>
      </c>
      <c r="AG353" s="72">
        <v>0</v>
      </c>
      <c r="AH353" s="72">
        <v>165.51499999999999</v>
      </c>
      <c r="AI353" s="72">
        <v>81</v>
      </c>
      <c r="AJ353" s="74"/>
      <c r="AK353" s="60">
        <v>0</v>
      </c>
      <c r="AL353" s="73">
        <v>1.2150000000000001</v>
      </c>
      <c r="AM353" s="59"/>
      <c r="AN353" s="59"/>
      <c r="AO353" s="60">
        <v>1.2150000000000001</v>
      </c>
      <c r="AP353" s="59"/>
      <c r="AQ353" s="60">
        <v>0</v>
      </c>
      <c r="AR353" s="60">
        <v>81.400000000000006</v>
      </c>
      <c r="AS353" s="60">
        <v>0</v>
      </c>
      <c r="AT353" s="60">
        <v>0</v>
      </c>
      <c r="AU353" s="62"/>
      <c r="AV353" s="62"/>
      <c r="AW353" s="62"/>
      <c r="AX353" s="62"/>
      <c r="AY353" s="62"/>
      <c r="AZ353" s="62"/>
      <c r="BA353" s="62"/>
      <c r="BB353" s="62"/>
      <c r="BC353" s="62"/>
      <c r="BD353" s="62"/>
      <c r="BE353" s="62"/>
      <c r="BF353" s="62"/>
      <c r="BG353" s="62"/>
      <c r="BH353" s="62"/>
      <c r="BI353" s="62"/>
      <c r="BJ353" s="62"/>
      <c r="BK353" s="62"/>
      <c r="BL353" s="62"/>
      <c r="BM353" s="62"/>
      <c r="BN353" s="37"/>
    </row>
    <row r="354" spans="1:66" ht="15" x14ac:dyDescent="0.25">
      <c r="A354" s="71" t="s">
        <v>146</v>
      </c>
      <c r="B354" s="71" t="s">
        <v>504</v>
      </c>
      <c r="C354" s="72">
        <v>0</v>
      </c>
      <c r="D354" s="72">
        <v>0</v>
      </c>
      <c r="E354" s="72">
        <v>0</v>
      </c>
      <c r="F354" s="72">
        <v>0</v>
      </c>
      <c r="G354" s="72">
        <v>0</v>
      </c>
      <c r="H354" s="72">
        <v>0</v>
      </c>
      <c r="I354" s="72">
        <v>6.7000000000000004E-2</v>
      </c>
      <c r="J354" s="72">
        <v>0</v>
      </c>
      <c r="K354" s="72">
        <v>0</v>
      </c>
      <c r="L354" s="72">
        <v>0</v>
      </c>
      <c r="M354" s="72">
        <v>0</v>
      </c>
      <c r="N354" s="72">
        <v>0</v>
      </c>
      <c r="O354" s="72">
        <v>0</v>
      </c>
      <c r="P354" s="72">
        <v>0</v>
      </c>
      <c r="Q354" s="72">
        <v>0</v>
      </c>
      <c r="R354" s="72">
        <v>0</v>
      </c>
      <c r="S354" s="72">
        <v>0</v>
      </c>
      <c r="T354" s="72">
        <v>0</v>
      </c>
      <c r="U354" s="72">
        <v>0</v>
      </c>
      <c r="V354" s="72">
        <v>0</v>
      </c>
      <c r="W354" s="72">
        <v>0</v>
      </c>
      <c r="X354" s="72">
        <v>0</v>
      </c>
      <c r="Y354" s="72">
        <v>0</v>
      </c>
      <c r="Z354" s="72">
        <v>0</v>
      </c>
      <c r="AA354" s="72">
        <v>0</v>
      </c>
      <c r="AB354" s="72">
        <v>0</v>
      </c>
      <c r="AC354" s="72">
        <v>0.35899999999999999</v>
      </c>
      <c r="AD354" s="72">
        <v>0</v>
      </c>
      <c r="AE354" s="72">
        <v>0</v>
      </c>
      <c r="AF354" s="72">
        <v>0</v>
      </c>
      <c r="AG354" s="72">
        <v>0</v>
      </c>
      <c r="AH354" s="72">
        <v>0.43237500000000001</v>
      </c>
      <c r="AI354" s="72">
        <v>0.42499999999999999</v>
      </c>
      <c r="AJ354" s="74"/>
      <c r="AK354" s="60">
        <v>0</v>
      </c>
      <c r="AL354" s="73">
        <v>6.3749999999999996E-3</v>
      </c>
      <c r="AM354" s="59"/>
      <c r="AN354" s="59"/>
      <c r="AO354" s="60">
        <v>0.36537500000000001</v>
      </c>
      <c r="AP354" s="59"/>
      <c r="AQ354" s="60">
        <v>6.7000000000000004E-2</v>
      </c>
      <c r="AR354" s="60">
        <v>0</v>
      </c>
      <c r="AS354" s="60">
        <v>0</v>
      </c>
      <c r="AT354" s="60">
        <v>0</v>
      </c>
      <c r="AU354" s="62"/>
      <c r="AV354" s="62"/>
      <c r="AW354" s="62"/>
      <c r="AX354" s="62"/>
      <c r="AY354" s="62"/>
      <c r="AZ354" s="62"/>
      <c r="BA354" s="62"/>
      <c r="BB354" s="62"/>
      <c r="BC354" s="62"/>
      <c r="BD354" s="62"/>
      <c r="BE354" s="62"/>
      <c r="BF354" s="62"/>
      <c r="BG354" s="62"/>
      <c r="BH354" s="62"/>
      <c r="BI354" s="62"/>
      <c r="BJ354" s="62"/>
      <c r="BK354" s="62"/>
      <c r="BL354" s="62"/>
      <c r="BM354" s="62"/>
      <c r="BN354" s="37"/>
    </row>
    <row r="355" spans="1:66" ht="15" x14ac:dyDescent="0.25">
      <c r="A355" s="71" t="s">
        <v>143</v>
      </c>
      <c r="B355" s="71" t="s">
        <v>505</v>
      </c>
      <c r="C355" s="72">
        <v>0</v>
      </c>
      <c r="D355" s="72">
        <v>0.48199999999999998</v>
      </c>
      <c r="E355" s="72">
        <v>0</v>
      </c>
      <c r="F355" s="72">
        <v>0</v>
      </c>
      <c r="G355" s="72">
        <v>0</v>
      </c>
      <c r="H355" s="72">
        <v>0</v>
      </c>
      <c r="I355" s="72">
        <v>0</v>
      </c>
      <c r="J355" s="72">
        <v>0</v>
      </c>
      <c r="K355" s="72">
        <v>0</v>
      </c>
      <c r="L355" s="72">
        <v>0</v>
      </c>
      <c r="M355" s="72">
        <v>0</v>
      </c>
      <c r="N355" s="72">
        <v>0</v>
      </c>
      <c r="O355" s="72">
        <v>0</v>
      </c>
      <c r="P355" s="72">
        <v>37.627000000000002</v>
      </c>
      <c r="Q355" s="72">
        <v>0</v>
      </c>
      <c r="R355" s="72">
        <v>0</v>
      </c>
      <c r="S355" s="72">
        <v>0</v>
      </c>
      <c r="T355" s="72">
        <v>0</v>
      </c>
      <c r="U355" s="72">
        <v>0</v>
      </c>
      <c r="V355" s="72">
        <v>0</v>
      </c>
      <c r="W355" s="72">
        <v>0</v>
      </c>
      <c r="X355" s="72">
        <v>0</v>
      </c>
      <c r="Y355" s="72">
        <v>0</v>
      </c>
      <c r="Z355" s="72">
        <v>0</v>
      </c>
      <c r="AA355" s="72">
        <v>0</v>
      </c>
      <c r="AB355" s="72">
        <v>0</v>
      </c>
      <c r="AC355" s="72">
        <v>0</v>
      </c>
      <c r="AD355" s="72">
        <v>0</v>
      </c>
      <c r="AE355" s="72">
        <v>0</v>
      </c>
      <c r="AF355" s="72">
        <v>0</v>
      </c>
      <c r="AG355" s="72">
        <v>0.73</v>
      </c>
      <c r="AH355" s="72">
        <v>38.838999999999999</v>
      </c>
      <c r="AI355" s="72">
        <v>32.72</v>
      </c>
      <c r="AJ355" s="74"/>
      <c r="AK355" s="60">
        <v>0.73</v>
      </c>
      <c r="AL355" s="73">
        <v>0.73</v>
      </c>
      <c r="AM355" s="59"/>
      <c r="AN355" s="59"/>
      <c r="AO355" s="60">
        <v>0.73</v>
      </c>
      <c r="AP355" s="59"/>
      <c r="AQ355" s="60">
        <v>0</v>
      </c>
      <c r="AR355" s="60">
        <v>37.627000000000002</v>
      </c>
      <c r="AS355" s="60">
        <v>0</v>
      </c>
      <c r="AT355" s="60">
        <v>0</v>
      </c>
      <c r="AU355" s="62"/>
      <c r="AV355" s="62"/>
      <c r="AW355" s="62"/>
      <c r="AX355" s="62"/>
      <c r="AY355" s="62"/>
      <c r="AZ355" s="62"/>
      <c r="BA355" s="62"/>
      <c r="BB355" s="62"/>
      <c r="BC355" s="62"/>
      <c r="BD355" s="62"/>
      <c r="BE355" s="62"/>
      <c r="BF355" s="62"/>
      <c r="BG355" s="62"/>
      <c r="BH355" s="62"/>
      <c r="BI355" s="62"/>
      <c r="BJ355" s="62"/>
      <c r="BK355" s="62"/>
      <c r="BL355" s="62"/>
      <c r="BM355" s="62"/>
      <c r="BN355" s="37"/>
    </row>
    <row r="356" spans="1:66" ht="15" x14ac:dyDescent="0.25">
      <c r="A356" s="71" t="s">
        <v>771</v>
      </c>
      <c r="B356" s="71" t="s">
        <v>506</v>
      </c>
      <c r="C356" s="72">
        <v>0</v>
      </c>
      <c r="D356" s="72">
        <v>2.1320000000000001</v>
      </c>
      <c r="E356" s="72">
        <v>0</v>
      </c>
      <c r="F356" s="72">
        <v>0</v>
      </c>
      <c r="G356" s="72">
        <v>0</v>
      </c>
      <c r="H356" s="72">
        <v>0</v>
      </c>
      <c r="I356" s="72">
        <v>0</v>
      </c>
      <c r="J356" s="72">
        <v>0</v>
      </c>
      <c r="K356" s="72">
        <v>0</v>
      </c>
      <c r="L356" s="72">
        <v>0</v>
      </c>
      <c r="M356" s="72">
        <v>0</v>
      </c>
      <c r="N356" s="72">
        <v>0</v>
      </c>
      <c r="O356" s="72">
        <v>0</v>
      </c>
      <c r="P356" s="72">
        <v>91.275000000000006</v>
      </c>
      <c r="Q356" s="72">
        <v>0</v>
      </c>
      <c r="R356" s="72">
        <v>0</v>
      </c>
      <c r="S356" s="72">
        <v>0</v>
      </c>
      <c r="T356" s="72">
        <v>0</v>
      </c>
      <c r="U356" s="72">
        <v>0</v>
      </c>
      <c r="V356" s="72">
        <v>0</v>
      </c>
      <c r="W356" s="72">
        <v>0</v>
      </c>
      <c r="X356" s="72">
        <v>0</v>
      </c>
      <c r="Y356" s="72">
        <v>0</v>
      </c>
      <c r="Z356" s="72">
        <v>0</v>
      </c>
      <c r="AA356" s="72">
        <v>0</v>
      </c>
      <c r="AB356" s="72">
        <v>0</v>
      </c>
      <c r="AC356" s="72">
        <v>0</v>
      </c>
      <c r="AD356" s="72">
        <v>0</v>
      </c>
      <c r="AE356" s="72">
        <v>0</v>
      </c>
      <c r="AF356" s="72">
        <v>0</v>
      </c>
      <c r="AG356" s="72">
        <v>3.5000000000000003E-2</v>
      </c>
      <c r="AH356" s="72">
        <v>93.442000000000007</v>
      </c>
      <c r="AI356" s="72">
        <v>91.887799999999999</v>
      </c>
      <c r="AJ356" s="74"/>
      <c r="AK356" s="60">
        <v>3.5000000000000003E-2</v>
      </c>
      <c r="AL356" s="73">
        <v>3.5000000000000003E-2</v>
      </c>
      <c r="AM356" s="59"/>
      <c r="AN356" s="59"/>
      <c r="AO356" s="60">
        <v>3.5000000000000003E-2</v>
      </c>
      <c r="AP356" s="59"/>
      <c r="AQ356" s="60">
        <v>0</v>
      </c>
      <c r="AR356" s="60">
        <v>91.275000000000006</v>
      </c>
      <c r="AS356" s="60">
        <v>0</v>
      </c>
      <c r="AT356" s="60">
        <v>0</v>
      </c>
      <c r="AU356" s="62"/>
      <c r="AV356" s="62"/>
      <c r="AW356" s="62"/>
      <c r="AX356" s="62"/>
      <c r="AY356" s="62"/>
      <c r="AZ356" s="62"/>
      <c r="BA356" s="62"/>
      <c r="BB356" s="62"/>
      <c r="BC356" s="62"/>
      <c r="BD356" s="62"/>
      <c r="BE356" s="62"/>
      <c r="BF356" s="62"/>
      <c r="BG356" s="62"/>
      <c r="BH356" s="62"/>
      <c r="BI356" s="62"/>
      <c r="BJ356" s="62"/>
      <c r="BK356" s="62"/>
      <c r="BL356" s="62"/>
      <c r="BM356" s="62"/>
      <c r="BN356" s="37"/>
    </row>
    <row r="357" spans="1:66" ht="15" x14ac:dyDescent="0.25">
      <c r="A357" s="71" t="s">
        <v>507</v>
      </c>
      <c r="B357" s="71" t="s">
        <v>506</v>
      </c>
      <c r="C357" s="72">
        <v>0</v>
      </c>
      <c r="D357" s="72">
        <v>2.1320000000000001</v>
      </c>
      <c r="E357" s="72">
        <v>0</v>
      </c>
      <c r="F357" s="72">
        <v>0</v>
      </c>
      <c r="G357" s="72">
        <v>0</v>
      </c>
      <c r="H357" s="72">
        <v>0</v>
      </c>
      <c r="I357" s="72">
        <v>0</v>
      </c>
      <c r="J357" s="72">
        <v>0</v>
      </c>
      <c r="K357" s="72">
        <v>0</v>
      </c>
      <c r="L357" s="72">
        <v>0</v>
      </c>
      <c r="M357" s="72">
        <v>0</v>
      </c>
      <c r="N357" s="72">
        <v>0</v>
      </c>
      <c r="O357" s="72">
        <v>0</v>
      </c>
      <c r="P357" s="72">
        <v>91.275000000000006</v>
      </c>
      <c r="Q357" s="72">
        <v>0</v>
      </c>
      <c r="R357" s="72">
        <v>0</v>
      </c>
      <c r="S357" s="72">
        <v>0</v>
      </c>
      <c r="T357" s="72">
        <v>0</v>
      </c>
      <c r="U357" s="72">
        <v>0</v>
      </c>
      <c r="V357" s="72">
        <v>0</v>
      </c>
      <c r="W357" s="72">
        <v>0</v>
      </c>
      <c r="X357" s="72">
        <v>0</v>
      </c>
      <c r="Y357" s="72">
        <v>0</v>
      </c>
      <c r="Z357" s="72">
        <v>0</v>
      </c>
      <c r="AA357" s="72">
        <v>0</v>
      </c>
      <c r="AB357" s="72">
        <v>0</v>
      </c>
      <c r="AC357" s="72">
        <v>0</v>
      </c>
      <c r="AD357" s="72">
        <v>0</v>
      </c>
      <c r="AE357" s="72">
        <v>0</v>
      </c>
      <c r="AF357" s="72">
        <v>0</v>
      </c>
      <c r="AG357" s="72">
        <v>3.5000000000000003E-2</v>
      </c>
      <c r="AH357" s="72">
        <v>93.442000000000007</v>
      </c>
      <c r="AI357" s="72">
        <v>91.887799999999999</v>
      </c>
      <c r="AJ357" s="74"/>
      <c r="AK357" s="60">
        <v>3.5000000000000003E-2</v>
      </c>
      <c r="AL357" s="73">
        <v>3.5000000000000003E-2</v>
      </c>
      <c r="AM357" s="59"/>
      <c r="AN357" s="59"/>
      <c r="AO357" s="60">
        <v>3.5000000000000003E-2</v>
      </c>
      <c r="AP357" s="59"/>
      <c r="AQ357" s="60">
        <v>0</v>
      </c>
      <c r="AR357" s="60">
        <v>91.275000000000006</v>
      </c>
      <c r="AS357" s="60">
        <v>0</v>
      </c>
      <c r="AT357" s="60">
        <v>0</v>
      </c>
      <c r="AU357" s="62"/>
      <c r="AV357" s="62"/>
      <c r="AW357" s="62"/>
      <c r="AX357" s="62"/>
      <c r="AY357" s="62"/>
      <c r="AZ357" s="62"/>
      <c r="BA357" s="62"/>
      <c r="BB357" s="62"/>
      <c r="BC357" s="62"/>
      <c r="BD357" s="62"/>
      <c r="BE357" s="62"/>
      <c r="BF357" s="62"/>
      <c r="BG357" s="62"/>
      <c r="BH357" s="62"/>
      <c r="BI357" s="62"/>
      <c r="BJ357" s="62"/>
      <c r="BK357" s="62"/>
      <c r="BL357" s="62"/>
      <c r="BM357" s="62"/>
      <c r="BN357" s="37"/>
    </row>
    <row r="358" spans="1:66" ht="15" x14ac:dyDescent="0.25">
      <c r="A358" s="71" t="s">
        <v>508</v>
      </c>
      <c r="B358" s="71" t="s">
        <v>509</v>
      </c>
      <c r="C358" s="72">
        <v>0</v>
      </c>
      <c r="D358" s="72">
        <v>0</v>
      </c>
      <c r="E358" s="72">
        <v>0</v>
      </c>
      <c r="F358" s="72">
        <v>0</v>
      </c>
      <c r="G358" s="72">
        <v>0</v>
      </c>
      <c r="H358" s="72">
        <v>0</v>
      </c>
      <c r="I358" s="72">
        <v>0</v>
      </c>
      <c r="J358" s="72">
        <v>0</v>
      </c>
      <c r="K358" s="72">
        <v>0</v>
      </c>
      <c r="L358" s="72">
        <v>0</v>
      </c>
      <c r="M358" s="72">
        <v>0</v>
      </c>
      <c r="N358" s="72">
        <v>0</v>
      </c>
      <c r="O358" s="72">
        <v>0</v>
      </c>
      <c r="P358" s="72">
        <v>0</v>
      </c>
      <c r="Q358" s="72">
        <v>0</v>
      </c>
      <c r="R358" s="72">
        <v>0</v>
      </c>
      <c r="S358" s="72">
        <v>0</v>
      </c>
      <c r="T358" s="72">
        <v>0</v>
      </c>
      <c r="U358" s="72">
        <v>0</v>
      </c>
      <c r="V358" s="72">
        <v>0</v>
      </c>
      <c r="W358" s="72">
        <v>0</v>
      </c>
      <c r="X358" s="72">
        <v>0</v>
      </c>
      <c r="Y358" s="72">
        <v>0</v>
      </c>
      <c r="Z358" s="72">
        <v>0</v>
      </c>
      <c r="AA358" s="72">
        <v>0</v>
      </c>
      <c r="AB358" s="72">
        <v>0</v>
      </c>
      <c r="AC358" s="72">
        <v>0</v>
      </c>
      <c r="AD358" s="72">
        <v>0</v>
      </c>
      <c r="AE358" s="72">
        <v>0</v>
      </c>
      <c r="AF358" s="72">
        <v>0</v>
      </c>
      <c r="AG358" s="72" t="s">
        <v>633</v>
      </c>
      <c r="AH358" s="72">
        <v>0.06</v>
      </c>
      <c r="AI358" s="72">
        <v>4</v>
      </c>
      <c r="AJ358" s="74"/>
      <c r="AK358" s="60">
        <v>0</v>
      </c>
      <c r="AL358" s="73">
        <v>0.06</v>
      </c>
      <c r="AM358" s="59"/>
      <c r="AN358" s="59"/>
      <c r="AO358" s="60">
        <v>0.06</v>
      </c>
      <c r="AP358" s="59"/>
      <c r="AQ358" s="60">
        <v>0</v>
      </c>
      <c r="AR358" s="60">
        <v>0</v>
      </c>
      <c r="AS358" s="60">
        <v>0</v>
      </c>
      <c r="AT358" s="60">
        <v>0</v>
      </c>
      <c r="AU358" s="62"/>
      <c r="AV358" s="62"/>
      <c r="AW358" s="62"/>
      <c r="AX358" s="62"/>
      <c r="AY358" s="62"/>
      <c r="AZ358" s="62"/>
      <c r="BA358" s="62"/>
      <c r="BB358" s="62"/>
      <c r="BC358" s="62"/>
      <c r="BD358" s="62"/>
      <c r="BE358" s="62"/>
      <c r="BF358" s="62"/>
      <c r="BG358" s="62"/>
      <c r="BH358" s="62"/>
      <c r="BI358" s="62"/>
      <c r="BJ358" s="62"/>
      <c r="BK358" s="62"/>
      <c r="BL358" s="62"/>
      <c r="BM358" s="62"/>
      <c r="BN358" s="37"/>
    </row>
    <row r="359" spans="1:66" ht="15" x14ac:dyDescent="0.25">
      <c r="A359" s="71" t="s">
        <v>98</v>
      </c>
      <c r="B359" s="71" t="s">
        <v>510</v>
      </c>
      <c r="C359" s="72">
        <v>0</v>
      </c>
      <c r="D359" s="72">
        <v>6.0000000000000001E-3</v>
      </c>
      <c r="E359" s="72">
        <v>0</v>
      </c>
      <c r="F359" s="72">
        <v>0</v>
      </c>
      <c r="G359" s="72">
        <v>0</v>
      </c>
      <c r="H359" s="72">
        <v>0</v>
      </c>
      <c r="I359" s="72">
        <v>0</v>
      </c>
      <c r="J359" s="72">
        <v>0</v>
      </c>
      <c r="K359" s="72">
        <v>0</v>
      </c>
      <c r="L359" s="72">
        <v>0</v>
      </c>
      <c r="M359" s="72">
        <v>0</v>
      </c>
      <c r="N359" s="72">
        <v>0</v>
      </c>
      <c r="O359" s="72">
        <v>0</v>
      </c>
      <c r="P359" s="72">
        <v>0</v>
      </c>
      <c r="Q359" s="72">
        <v>0</v>
      </c>
      <c r="R359" s="72">
        <v>0</v>
      </c>
      <c r="S359" s="72">
        <v>0</v>
      </c>
      <c r="T359" s="72">
        <v>0</v>
      </c>
      <c r="U359" s="72">
        <v>4.0170000000000003</v>
      </c>
      <c r="V359" s="72">
        <v>0</v>
      </c>
      <c r="W359" s="72">
        <v>0</v>
      </c>
      <c r="X359" s="72">
        <v>0</v>
      </c>
      <c r="Y359" s="72">
        <v>0</v>
      </c>
      <c r="Z359" s="72">
        <v>0</v>
      </c>
      <c r="AA359" s="72">
        <v>0</v>
      </c>
      <c r="AB359" s="72">
        <v>0</v>
      </c>
      <c r="AC359" s="72">
        <v>0.12</v>
      </c>
      <c r="AD359" s="72">
        <v>0</v>
      </c>
      <c r="AE359" s="72">
        <v>0</v>
      </c>
      <c r="AF359" s="72">
        <v>0</v>
      </c>
      <c r="AG359" s="72">
        <v>9.9000000000000005E-2</v>
      </c>
      <c r="AH359" s="72">
        <v>4.2420000000000009</v>
      </c>
      <c r="AI359" s="72">
        <v>2.5310000000000001</v>
      </c>
      <c r="AJ359" s="74"/>
      <c r="AK359" s="60">
        <v>9.9000000000000005E-2</v>
      </c>
      <c r="AL359" s="73">
        <v>9.9000000000000005E-2</v>
      </c>
      <c r="AM359" s="59"/>
      <c r="AN359" s="59"/>
      <c r="AO359" s="60">
        <v>0.219</v>
      </c>
      <c r="AP359" s="59"/>
      <c r="AQ359" s="60">
        <v>0</v>
      </c>
      <c r="AR359" s="60">
        <v>0</v>
      </c>
      <c r="AS359" s="60">
        <v>4.0170000000000003</v>
      </c>
      <c r="AT359" s="60">
        <v>0</v>
      </c>
      <c r="AU359" s="62"/>
      <c r="AV359" s="62"/>
      <c r="AW359" s="62"/>
      <c r="AX359" s="62"/>
      <c r="AY359" s="62"/>
      <c r="AZ359" s="62"/>
      <c r="BA359" s="62"/>
      <c r="BB359" s="62"/>
      <c r="BC359" s="62"/>
      <c r="BD359" s="62"/>
      <c r="BE359" s="62"/>
      <c r="BF359" s="62"/>
      <c r="BG359" s="62"/>
      <c r="BH359" s="62"/>
      <c r="BI359" s="62"/>
      <c r="BJ359" s="62"/>
      <c r="BK359" s="62"/>
      <c r="BL359" s="62"/>
      <c r="BM359" s="62"/>
      <c r="BN359" s="37"/>
    </row>
    <row r="360" spans="1:66" ht="15" x14ac:dyDescent="0.25">
      <c r="A360" s="71" t="s">
        <v>511</v>
      </c>
      <c r="B360" s="71" t="s">
        <v>512</v>
      </c>
      <c r="C360" s="72">
        <v>0</v>
      </c>
      <c r="D360" s="72">
        <v>0.1</v>
      </c>
      <c r="E360" s="72">
        <v>0.6</v>
      </c>
      <c r="F360" s="72">
        <v>0</v>
      </c>
      <c r="G360" s="72">
        <v>0</v>
      </c>
      <c r="H360" s="72">
        <v>0</v>
      </c>
      <c r="I360" s="72">
        <v>0</v>
      </c>
      <c r="J360" s="72">
        <v>0</v>
      </c>
      <c r="K360" s="72">
        <v>0</v>
      </c>
      <c r="L360" s="72">
        <v>0</v>
      </c>
      <c r="M360" s="72">
        <v>56.146951219512189</v>
      </c>
      <c r="N360" s="72">
        <v>65.8</v>
      </c>
      <c r="O360" s="72">
        <v>0</v>
      </c>
      <c r="P360" s="72">
        <v>0</v>
      </c>
      <c r="Q360" s="72">
        <v>0</v>
      </c>
      <c r="R360" s="72">
        <v>0</v>
      </c>
      <c r="S360" s="72">
        <v>0</v>
      </c>
      <c r="T360" s="72">
        <v>1.6</v>
      </c>
      <c r="U360" s="72">
        <v>0</v>
      </c>
      <c r="V360" s="72">
        <v>0</v>
      </c>
      <c r="W360" s="72">
        <v>0</v>
      </c>
      <c r="X360" s="72">
        <v>0</v>
      </c>
      <c r="Y360" s="72">
        <v>0</v>
      </c>
      <c r="Z360" s="72">
        <v>0</v>
      </c>
      <c r="AA360" s="72">
        <v>0</v>
      </c>
      <c r="AB360" s="72">
        <v>0</v>
      </c>
      <c r="AC360" s="72">
        <v>0</v>
      </c>
      <c r="AD360" s="72">
        <v>0</v>
      </c>
      <c r="AE360" s="72">
        <v>0</v>
      </c>
      <c r="AF360" s="72">
        <v>0</v>
      </c>
      <c r="AG360" s="72">
        <v>3.3304</v>
      </c>
      <c r="AH360" s="72">
        <v>127.57735121951218</v>
      </c>
      <c r="AI360" s="72">
        <v>128</v>
      </c>
      <c r="AJ360" s="74"/>
      <c r="AK360" s="60">
        <v>3.3304</v>
      </c>
      <c r="AL360" s="73">
        <v>3.3304</v>
      </c>
      <c r="AM360" s="59"/>
      <c r="AN360" s="59"/>
      <c r="AO360" s="60">
        <v>3.3304</v>
      </c>
      <c r="AP360" s="59"/>
      <c r="AQ360" s="60">
        <v>0.6</v>
      </c>
      <c r="AR360" s="60">
        <v>121.94695121951219</v>
      </c>
      <c r="AS360" s="60">
        <v>0</v>
      </c>
      <c r="AT360" s="60">
        <v>0</v>
      </c>
      <c r="AU360" s="62"/>
      <c r="AV360" s="62"/>
      <c r="AW360" s="62"/>
      <c r="AX360" s="62"/>
      <c r="AY360" s="62"/>
      <c r="AZ360" s="62"/>
      <c r="BA360" s="62"/>
      <c r="BB360" s="62"/>
      <c r="BC360" s="62"/>
      <c r="BD360" s="62"/>
      <c r="BE360" s="62"/>
      <c r="BF360" s="62"/>
      <c r="BG360" s="62"/>
      <c r="BH360" s="62"/>
      <c r="BI360" s="62"/>
      <c r="BJ360" s="62"/>
      <c r="BK360" s="62"/>
      <c r="BL360" s="62"/>
      <c r="BM360" s="62"/>
      <c r="BN360" s="37"/>
    </row>
    <row r="361" spans="1:66" ht="15" x14ac:dyDescent="0.25">
      <c r="A361" s="71" t="s">
        <v>513</v>
      </c>
      <c r="B361" s="71" t="s">
        <v>514</v>
      </c>
      <c r="C361" s="72">
        <v>0</v>
      </c>
      <c r="D361" s="72">
        <v>0.47</v>
      </c>
      <c r="E361" s="72">
        <v>0</v>
      </c>
      <c r="F361" s="72">
        <v>0</v>
      </c>
      <c r="G361" s="72">
        <v>0</v>
      </c>
      <c r="H361" s="72">
        <v>5.8</v>
      </c>
      <c r="I361" s="72">
        <v>0</v>
      </c>
      <c r="J361" s="72">
        <v>0</v>
      </c>
      <c r="K361" s="72">
        <v>0</v>
      </c>
      <c r="L361" s="72">
        <v>0</v>
      </c>
      <c r="M361" s="72">
        <v>0</v>
      </c>
      <c r="N361" s="72">
        <v>25.4</v>
      </c>
      <c r="O361" s="72">
        <v>0</v>
      </c>
      <c r="P361" s="72">
        <v>12</v>
      </c>
      <c r="Q361" s="72">
        <v>0</v>
      </c>
      <c r="R361" s="72">
        <v>0</v>
      </c>
      <c r="S361" s="72">
        <v>0</v>
      </c>
      <c r="T361" s="72">
        <v>0</v>
      </c>
      <c r="U361" s="72">
        <v>0</v>
      </c>
      <c r="V361" s="72">
        <v>2.2999999999999998</v>
      </c>
      <c r="W361" s="72">
        <v>0</v>
      </c>
      <c r="X361" s="72">
        <v>1.4</v>
      </c>
      <c r="Y361" s="72">
        <v>0</v>
      </c>
      <c r="Z361" s="72">
        <v>0</v>
      </c>
      <c r="AA361" s="72">
        <v>0.43</v>
      </c>
      <c r="AB361" s="72">
        <v>0.6</v>
      </c>
      <c r="AC361" s="72">
        <v>0</v>
      </c>
      <c r="AD361" s="72">
        <v>0</v>
      </c>
      <c r="AE361" s="72">
        <v>0</v>
      </c>
      <c r="AF361" s="72">
        <v>0</v>
      </c>
      <c r="AG361" s="72">
        <v>1.48</v>
      </c>
      <c r="AH361" s="72">
        <v>49.45</v>
      </c>
      <c r="AI361" s="72">
        <v>46.2</v>
      </c>
      <c r="AJ361" s="74"/>
      <c r="AK361" s="60">
        <v>1.48</v>
      </c>
      <c r="AL361" s="73">
        <v>1.48</v>
      </c>
      <c r="AM361" s="59"/>
      <c r="AN361" s="59"/>
      <c r="AO361" s="60">
        <v>1.91</v>
      </c>
      <c r="AP361" s="59"/>
      <c r="AQ361" s="60">
        <v>0</v>
      </c>
      <c r="AR361" s="60">
        <v>37.4</v>
      </c>
      <c r="AS361" s="60">
        <v>3.7</v>
      </c>
      <c r="AT361" s="60">
        <v>0.17</v>
      </c>
      <c r="AU361" s="62"/>
      <c r="AV361" s="62"/>
      <c r="AW361" s="62"/>
      <c r="AX361" s="62"/>
      <c r="AY361" s="62"/>
      <c r="AZ361" s="62"/>
      <c r="BA361" s="62"/>
      <c r="BB361" s="62"/>
      <c r="BC361" s="62"/>
      <c r="BD361" s="62"/>
      <c r="BE361" s="62"/>
      <c r="BF361" s="62"/>
      <c r="BG361" s="62"/>
      <c r="BH361" s="62"/>
      <c r="BI361" s="62"/>
      <c r="BJ361" s="62"/>
      <c r="BK361" s="62"/>
      <c r="BL361" s="62"/>
      <c r="BM361" s="62"/>
      <c r="BN361" s="37"/>
    </row>
    <row r="362" spans="1:66" ht="15" x14ac:dyDescent="0.25">
      <c r="A362" s="71" t="s">
        <v>515</v>
      </c>
      <c r="B362" s="71" t="s">
        <v>516</v>
      </c>
      <c r="C362" s="72">
        <v>0</v>
      </c>
      <c r="D362" s="72">
        <v>1.4</v>
      </c>
      <c r="E362" s="72">
        <v>0</v>
      </c>
      <c r="F362" s="72">
        <v>0</v>
      </c>
      <c r="G362" s="72">
        <v>0</v>
      </c>
      <c r="H362" s="72">
        <v>0</v>
      </c>
      <c r="I362" s="72">
        <v>0</v>
      </c>
      <c r="J362" s="72">
        <v>0</v>
      </c>
      <c r="K362" s="72">
        <v>0</v>
      </c>
      <c r="L362" s="72">
        <v>0</v>
      </c>
      <c r="M362" s="72">
        <v>37.799999999999997</v>
      </c>
      <c r="N362" s="72">
        <v>265.07052867296272</v>
      </c>
      <c r="O362" s="72">
        <v>0</v>
      </c>
      <c r="P362" s="72">
        <v>37.799999999999997</v>
      </c>
      <c r="Q362" s="72">
        <v>0</v>
      </c>
      <c r="R362" s="72">
        <v>0</v>
      </c>
      <c r="S362" s="72">
        <v>0</v>
      </c>
      <c r="T362" s="72">
        <v>26.4</v>
      </c>
      <c r="U362" s="72">
        <v>0</v>
      </c>
      <c r="V362" s="72">
        <v>0</v>
      </c>
      <c r="W362" s="72">
        <v>0</v>
      </c>
      <c r="X362" s="72">
        <v>0</v>
      </c>
      <c r="Y362" s="72">
        <v>0</v>
      </c>
      <c r="Z362" s="72">
        <v>0</v>
      </c>
      <c r="AA362" s="72">
        <v>0</v>
      </c>
      <c r="AB362" s="72">
        <v>0</v>
      </c>
      <c r="AC362" s="72">
        <v>0</v>
      </c>
      <c r="AD362" s="72">
        <v>0</v>
      </c>
      <c r="AE362" s="72">
        <v>0</v>
      </c>
      <c r="AF362" s="72">
        <v>0</v>
      </c>
      <c r="AG362" s="72">
        <v>9.9</v>
      </c>
      <c r="AH362" s="72">
        <v>378.37052867296268</v>
      </c>
      <c r="AI362" s="72">
        <v>351</v>
      </c>
      <c r="AJ362" s="74"/>
      <c r="AK362" s="60">
        <v>9.9</v>
      </c>
      <c r="AL362" s="73">
        <v>9.9</v>
      </c>
      <c r="AM362" s="59"/>
      <c r="AN362" s="59"/>
      <c r="AO362" s="60">
        <v>9.9</v>
      </c>
      <c r="AP362" s="59"/>
      <c r="AQ362" s="60">
        <v>0</v>
      </c>
      <c r="AR362" s="60">
        <v>340.67052867296275</v>
      </c>
      <c r="AS362" s="60">
        <v>0</v>
      </c>
      <c r="AT362" s="60">
        <v>0</v>
      </c>
      <c r="AU362" s="62"/>
      <c r="AV362" s="62"/>
      <c r="AW362" s="62"/>
      <c r="AX362" s="62"/>
      <c r="AY362" s="62"/>
      <c r="AZ362" s="62"/>
      <c r="BA362" s="62"/>
      <c r="BB362" s="62"/>
      <c r="BC362" s="62"/>
      <c r="BD362" s="62"/>
      <c r="BE362" s="62"/>
      <c r="BF362" s="62"/>
      <c r="BG362" s="62"/>
      <c r="BH362" s="62"/>
      <c r="BI362" s="62"/>
      <c r="BJ362" s="62"/>
      <c r="BK362" s="62"/>
      <c r="BL362" s="62"/>
      <c r="BM362" s="62"/>
      <c r="BN362" s="37"/>
    </row>
    <row r="363" spans="1:66" ht="15" x14ac:dyDescent="0.25">
      <c r="A363" s="71" t="s">
        <v>297</v>
      </c>
      <c r="B363" s="71" t="s">
        <v>517</v>
      </c>
      <c r="C363" s="72">
        <v>0</v>
      </c>
      <c r="D363" s="72">
        <v>1.482</v>
      </c>
      <c r="E363" s="72">
        <v>0</v>
      </c>
      <c r="F363" s="72">
        <v>0</v>
      </c>
      <c r="G363" s="72">
        <v>0</v>
      </c>
      <c r="H363" s="72">
        <v>0</v>
      </c>
      <c r="I363" s="72">
        <v>0</v>
      </c>
      <c r="J363" s="72">
        <v>0</v>
      </c>
      <c r="K363" s="72">
        <v>0</v>
      </c>
      <c r="L363" s="72">
        <v>0</v>
      </c>
      <c r="M363" s="72">
        <v>0</v>
      </c>
      <c r="N363" s="72">
        <v>0</v>
      </c>
      <c r="O363" s="72">
        <v>0</v>
      </c>
      <c r="P363" s="72">
        <v>21.11</v>
      </c>
      <c r="Q363" s="72">
        <v>0</v>
      </c>
      <c r="R363" s="72">
        <v>0</v>
      </c>
      <c r="S363" s="72">
        <v>0</v>
      </c>
      <c r="T363" s="72">
        <v>0</v>
      </c>
      <c r="U363" s="72">
        <v>0</v>
      </c>
      <c r="V363" s="72">
        <v>0</v>
      </c>
      <c r="W363" s="72">
        <v>0</v>
      </c>
      <c r="X363" s="72">
        <v>0</v>
      </c>
      <c r="Y363" s="72">
        <v>0</v>
      </c>
      <c r="Z363" s="72">
        <v>0</v>
      </c>
      <c r="AA363" s="72">
        <v>0</v>
      </c>
      <c r="AB363" s="72">
        <v>0</v>
      </c>
      <c r="AC363" s="72">
        <v>0</v>
      </c>
      <c r="AD363" s="72">
        <v>0</v>
      </c>
      <c r="AE363" s="72">
        <v>0</v>
      </c>
      <c r="AF363" s="72">
        <v>0</v>
      </c>
      <c r="AG363" s="72">
        <v>0.56499999999999995</v>
      </c>
      <c r="AH363" s="72">
        <v>23.157</v>
      </c>
      <c r="AI363" s="72">
        <v>21.31</v>
      </c>
      <c r="AJ363" s="74"/>
      <c r="AK363" s="60">
        <v>0.56499999999999995</v>
      </c>
      <c r="AL363" s="73">
        <v>0.56499999999999995</v>
      </c>
      <c r="AM363" s="59"/>
      <c r="AN363" s="59"/>
      <c r="AO363" s="60">
        <v>0.56499999999999995</v>
      </c>
      <c r="AP363" s="59"/>
      <c r="AQ363" s="60">
        <v>0</v>
      </c>
      <c r="AR363" s="60">
        <v>21.11</v>
      </c>
      <c r="AS363" s="60">
        <v>0</v>
      </c>
      <c r="AT363" s="60">
        <v>0</v>
      </c>
      <c r="AU363" s="62"/>
      <c r="AV363" s="62"/>
      <c r="AW363" s="62"/>
      <c r="AX363" s="62"/>
      <c r="AY363" s="62"/>
      <c r="AZ363" s="62"/>
      <c r="BA363" s="62"/>
      <c r="BB363" s="62"/>
      <c r="BC363" s="62"/>
      <c r="BD363" s="62"/>
      <c r="BE363" s="62"/>
      <c r="BF363" s="62"/>
      <c r="BG363" s="62"/>
      <c r="BH363" s="62"/>
      <c r="BI363" s="62"/>
      <c r="BJ363" s="62"/>
      <c r="BK363" s="62"/>
      <c r="BL363" s="62"/>
      <c r="BM363" s="62"/>
      <c r="BN363" s="37"/>
    </row>
    <row r="364" spans="1:66" ht="15" x14ac:dyDescent="0.25">
      <c r="A364" s="71" t="s">
        <v>518</v>
      </c>
      <c r="B364" s="71" t="s">
        <v>519</v>
      </c>
      <c r="C364" s="72">
        <v>0</v>
      </c>
      <c r="D364" s="72">
        <v>0.17</v>
      </c>
      <c r="E364" s="72">
        <v>0</v>
      </c>
      <c r="F364" s="72">
        <v>0</v>
      </c>
      <c r="G364" s="72">
        <v>0</v>
      </c>
      <c r="H364" s="72">
        <v>0</v>
      </c>
      <c r="I364" s="72">
        <v>0</v>
      </c>
      <c r="J364" s="72">
        <v>0</v>
      </c>
      <c r="K364" s="72">
        <v>0</v>
      </c>
      <c r="L364" s="72">
        <v>0</v>
      </c>
      <c r="M364" s="72">
        <v>0</v>
      </c>
      <c r="N364" s="72">
        <v>0</v>
      </c>
      <c r="O364" s="72">
        <v>0</v>
      </c>
      <c r="P364" s="72">
        <v>0</v>
      </c>
      <c r="Q364" s="72">
        <v>0</v>
      </c>
      <c r="R364" s="72">
        <v>0</v>
      </c>
      <c r="S364" s="72">
        <v>0</v>
      </c>
      <c r="T364" s="72">
        <v>0</v>
      </c>
      <c r="U364" s="72">
        <v>2</v>
      </c>
      <c r="V364" s="72">
        <v>0</v>
      </c>
      <c r="W364" s="72">
        <v>0</v>
      </c>
      <c r="X364" s="72">
        <v>0</v>
      </c>
      <c r="Y364" s="72">
        <v>0</v>
      </c>
      <c r="Z364" s="72">
        <v>0</v>
      </c>
      <c r="AA364" s="72">
        <v>0</v>
      </c>
      <c r="AB364" s="72">
        <v>0</v>
      </c>
      <c r="AC364" s="72">
        <v>0</v>
      </c>
      <c r="AD364" s="72">
        <v>0</v>
      </c>
      <c r="AE364" s="72">
        <v>0</v>
      </c>
      <c r="AF364" s="72">
        <v>0</v>
      </c>
      <c r="AG364" s="72">
        <v>0</v>
      </c>
      <c r="AH364" s="72">
        <v>2.1953499999999999</v>
      </c>
      <c r="AI364" s="72">
        <v>1.69</v>
      </c>
      <c r="AJ364" s="74"/>
      <c r="AK364" s="60">
        <v>0</v>
      </c>
      <c r="AL364" s="73">
        <v>2.5349999999999998E-2</v>
      </c>
      <c r="AM364" s="59"/>
      <c r="AN364" s="59"/>
      <c r="AO364" s="60">
        <v>2.5349999999999998E-2</v>
      </c>
      <c r="AP364" s="59"/>
      <c r="AQ364" s="60">
        <v>0</v>
      </c>
      <c r="AR364" s="60">
        <v>0</v>
      </c>
      <c r="AS364" s="60">
        <v>2</v>
      </c>
      <c r="AT364" s="60">
        <v>0</v>
      </c>
      <c r="AU364" s="62"/>
      <c r="AV364" s="62"/>
      <c r="AW364" s="62"/>
      <c r="AX364" s="62"/>
      <c r="AY364" s="62"/>
      <c r="AZ364" s="62"/>
      <c r="BA364" s="62"/>
      <c r="BB364" s="62"/>
      <c r="BC364" s="62"/>
      <c r="BD364" s="62"/>
      <c r="BE364" s="62"/>
      <c r="BF364" s="62"/>
      <c r="BG364" s="62"/>
      <c r="BH364" s="62"/>
      <c r="BI364" s="62"/>
      <c r="BJ364" s="62"/>
      <c r="BK364" s="62"/>
      <c r="BL364" s="62"/>
      <c r="BM364" s="62"/>
      <c r="BN364" s="37"/>
    </row>
    <row r="365" spans="1:66" ht="15" x14ac:dyDescent="0.25">
      <c r="A365" s="71" t="s">
        <v>518</v>
      </c>
      <c r="B365" s="71" t="s">
        <v>520</v>
      </c>
      <c r="C365" s="72">
        <v>0</v>
      </c>
      <c r="D365" s="72">
        <v>0.42</v>
      </c>
      <c r="E365" s="72">
        <v>0</v>
      </c>
      <c r="F365" s="72">
        <v>0</v>
      </c>
      <c r="G365" s="72">
        <v>0</v>
      </c>
      <c r="H365" s="72">
        <v>0</v>
      </c>
      <c r="I365" s="72">
        <v>0</v>
      </c>
      <c r="J365" s="72">
        <v>0</v>
      </c>
      <c r="K365" s="72">
        <v>0</v>
      </c>
      <c r="L365" s="72">
        <v>0</v>
      </c>
      <c r="M365" s="72">
        <v>0</v>
      </c>
      <c r="N365" s="72">
        <v>0</v>
      </c>
      <c r="O365" s="72">
        <v>0</v>
      </c>
      <c r="P365" s="72">
        <v>0</v>
      </c>
      <c r="Q365" s="72">
        <v>0</v>
      </c>
      <c r="R365" s="72">
        <v>0</v>
      </c>
      <c r="S365" s="72">
        <v>0</v>
      </c>
      <c r="T365" s="72">
        <v>0</v>
      </c>
      <c r="U365" s="72">
        <v>5.3</v>
      </c>
      <c r="V365" s="72">
        <v>0</v>
      </c>
      <c r="W365" s="72">
        <v>0</v>
      </c>
      <c r="X365" s="72">
        <v>0</v>
      </c>
      <c r="Y365" s="72">
        <v>0</v>
      </c>
      <c r="Z365" s="72">
        <v>0</v>
      </c>
      <c r="AA365" s="72">
        <v>0</v>
      </c>
      <c r="AB365" s="72">
        <v>0</v>
      </c>
      <c r="AC365" s="72">
        <v>0.6</v>
      </c>
      <c r="AD365" s="72">
        <v>0</v>
      </c>
      <c r="AE365" s="72">
        <v>0</v>
      </c>
      <c r="AF365" s="72">
        <v>0</v>
      </c>
      <c r="AG365" s="72" t="s">
        <v>633</v>
      </c>
      <c r="AH365" s="72">
        <v>6.32</v>
      </c>
      <c r="AI365" s="72">
        <v>0</v>
      </c>
      <c r="AJ365" s="74"/>
      <c r="AK365" s="60">
        <v>0</v>
      </c>
      <c r="AL365" s="73">
        <v>0</v>
      </c>
      <c r="AM365" s="59"/>
      <c r="AN365" s="59"/>
      <c r="AO365" s="60">
        <v>0.6</v>
      </c>
      <c r="AP365" s="59"/>
      <c r="AQ365" s="60">
        <v>0</v>
      </c>
      <c r="AR365" s="60">
        <v>0</v>
      </c>
      <c r="AS365" s="60">
        <v>5.3</v>
      </c>
      <c r="AT365" s="60">
        <v>0</v>
      </c>
      <c r="AU365" s="62"/>
      <c r="AV365" s="62"/>
      <c r="AW365" s="62"/>
      <c r="AX365" s="62"/>
      <c r="AY365" s="62"/>
      <c r="AZ365" s="62"/>
      <c r="BA365" s="62"/>
      <c r="BB365" s="62"/>
      <c r="BC365" s="62"/>
      <c r="BD365" s="62"/>
      <c r="BE365" s="62"/>
      <c r="BF365" s="62"/>
      <c r="BG365" s="62"/>
      <c r="BH365" s="62"/>
      <c r="BI365" s="62"/>
      <c r="BJ365" s="62"/>
      <c r="BK365" s="62"/>
      <c r="BL365" s="62"/>
      <c r="BM365" s="62"/>
      <c r="BN365" s="37"/>
    </row>
    <row r="366" spans="1:66" ht="15" x14ac:dyDescent="0.25">
      <c r="A366" s="71" t="s">
        <v>235</v>
      </c>
      <c r="B366" s="71" t="s">
        <v>521</v>
      </c>
      <c r="C366" s="72">
        <v>0</v>
      </c>
      <c r="D366" s="72">
        <v>2</v>
      </c>
      <c r="E366" s="72">
        <v>0</v>
      </c>
      <c r="F366" s="72">
        <v>0</v>
      </c>
      <c r="G366" s="72">
        <v>0</v>
      </c>
      <c r="H366" s="72">
        <v>0</v>
      </c>
      <c r="I366" s="72">
        <v>0</v>
      </c>
      <c r="J366" s="72">
        <v>0</v>
      </c>
      <c r="K366" s="72">
        <v>0</v>
      </c>
      <c r="L366" s="72">
        <v>0</v>
      </c>
      <c r="M366" s="72">
        <v>0</v>
      </c>
      <c r="N366" s="72">
        <v>0</v>
      </c>
      <c r="O366" s="72">
        <v>0</v>
      </c>
      <c r="P366" s="72">
        <v>18</v>
      </c>
      <c r="Q366" s="72">
        <v>0</v>
      </c>
      <c r="R366" s="72">
        <v>0</v>
      </c>
      <c r="S366" s="72">
        <v>0</v>
      </c>
      <c r="T366" s="72">
        <v>0</v>
      </c>
      <c r="U366" s="72">
        <v>0</v>
      </c>
      <c r="V366" s="72">
        <v>0</v>
      </c>
      <c r="W366" s="72">
        <v>0</v>
      </c>
      <c r="X366" s="72">
        <v>0</v>
      </c>
      <c r="Y366" s="72">
        <v>0</v>
      </c>
      <c r="Z366" s="72">
        <v>0</v>
      </c>
      <c r="AA366" s="72">
        <v>0</v>
      </c>
      <c r="AB366" s="72">
        <v>0</v>
      </c>
      <c r="AC366" s="72">
        <v>0</v>
      </c>
      <c r="AD366" s="72">
        <v>0</v>
      </c>
      <c r="AE366" s="72">
        <v>0</v>
      </c>
      <c r="AF366" s="72">
        <v>0</v>
      </c>
      <c r="AG366" s="72">
        <v>0.35399999999999998</v>
      </c>
      <c r="AH366" s="72">
        <v>20.353999999999999</v>
      </c>
      <c r="AI366" s="72">
        <v>17.044</v>
      </c>
      <c r="AJ366" s="74"/>
      <c r="AK366" s="60">
        <v>0.35399999999999998</v>
      </c>
      <c r="AL366" s="73">
        <v>0.35399999999999998</v>
      </c>
      <c r="AM366" s="59"/>
      <c r="AN366" s="59"/>
      <c r="AO366" s="60">
        <v>0.35399999999999998</v>
      </c>
      <c r="AP366" s="59"/>
      <c r="AQ366" s="60">
        <v>0</v>
      </c>
      <c r="AR366" s="60">
        <v>18</v>
      </c>
      <c r="AS366" s="60">
        <v>0</v>
      </c>
      <c r="AT366" s="60">
        <v>0</v>
      </c>
      <c r="AU366" s="62"/>
      <c r="AV366" s="62"/>
      <c r="AW366" s="62"/>
      <c r="AX366" s="62"/>
      <c r="AY366" s="62"/>
      <c r="AZ366" s="62"/>
      <c r="BA366" s="62"/>
      <c r="BB366" s="62"/>
      <c r="BC366" s="62"/>
      <c r="BD366" s="62"/>
      <c r="BE366" s="62"/>
      <c r="BF366" s="62"/>
      <c r="BG366" s="62"/>
      <c r="BH366" s="62"/>
      <c r="BI366" s="62"/>
      <c r="BJ366" s="62"/>
      <c r="BK366" s="62"/>
      <c r="BL366" s="62"/>
      <c r="BM366" s="62"/>
      <c r="BN366" s="37"/>
    </row>
    <row r="367" spans="1:66" ht="15" x14ac:dyDescent="0.25">
      <c r="A367" s="71" t="s">
        <v>771</v>
      </c>
      <c r="B367" s="71" t="s">
        <v>598</v>
      </c>
      <c r="C367" s="72">
        <v>0</v>
      </c>
      <c r="D367" s="72">
        <v>11.619</v>
      </c>
      <c r="E367" s="72">
        <v>0</v>
      </c>
      <c r="F367" s="72">
        <v>11.515000000000001</v>
      </c>
      <c r="G367" s="72">
        <v>0</v>
      </c>
      <c r="H367" s="72">
        <v>0</v>
      </c>
      <c r="I367" s="72">
        <v>0</v>
      </c>
      <c r="J367" s="72">
        <v>0</v>
      </c>
      <c r="K367" s="72">
        <v>2.4740000000000002</v>
      </c>
      <c r="L367" s="72">
        <v>0</v>
      </c>
      <c r="M367" s="72">
        <v>0</v>
      </c>
      <c r="N367" s="72">
        <v>0</v>
      </c>
      <c r="O367" s="72">
        <v>0</v>
      </c>
      <c r="P367" s="72">
        <v>0</v>
      </c>
      <c r="Q367" s="72">
        <v>0</v>
      </c>
      <c r="R367" s="72">
        <v>0</v>
      </c>
      <c r="S367" s="72">
        <v>0</v>
      </c>
      <c r="T367" s="72">
        <v>58.511000000000003</v>
      </c>
      <c r="U367" s="72">
        <v>0</v>
      </c>
      <c r="V367" s="72">
        <v>0</v>
      </c>
      <c r="W367" s="72">
        <v>0</v>
      </c>
      <c r="X367" s="72">
        <v>0</v>
      </c>
      <c r="Y367" s="72">
        <v>0</v>
      </c>
      <c r="Z367" s="72">
        <v>0</v>
      </c>
      <c r="AA367" s="72">
        <v>0</v>
      </c>
      <c r="AB367" s="72">
        <v>0</v>
      </c>
      <c r="AC367" s="72">
        <v>0</v>
      </c>
      <c r="AD367" s="72">
        <v>0</v>
      </c>
      <c r="AE367" s="72">
        <v>0</v>
      </c>
      <c r="AF367" s="72">
        <v>0</v>
      </c>
      <c r="AG367" s="72">
        <v>1.3340000000000001</v>
      </c>
      <c r="AH367" s="72">
        <v>85.453000000000003</v>
      </c>
      <c r="AI367" s="72">
        <v>70.958349999999996</v>
      </c>
      <c r="AJ367" s="74"/>
      <c r="AK367" s="60">
        <v>1.3340000000000001</v>
      </c>
      <c r="AL367" s="73">
        <v>1.3340000000000001</v>
      </c>
      <c r="AM367" s="59"/>
      <c r="AN367" s="59"/>
      <c r="AO367" s="60">
        <v>1.3340000000000001</v>
      </c>
      <c r="AP367" s="59"/>
      <c r="AQ367" s="60">
        <v>11.515000000000001</v>
      </c>
      <c r="AR367" s="60">
        <v>0</v>
      </c>
      <c r="AS367" s="60">
        <v>0</v>
      </c>
      <c r="AT367" s="60">
        <v>0</v>
      </c>
      <c r="AU367" s="62"/>
      <c r="AV367" s="62"/>
      <c r="AW367" s="62"/>
      <c r="AX367" s="62"/>
      <c r="AY367" s="62"/>
      <c r="AZ367" s="62"/>
      <c r="BA367" s="62"/>
      <c r="BB367" s="62"/>
      <c r="BC367" s="62"/>
      <c r="BD367" s="62"/>
      <c r="BE367" s="62"/>
      <c r="BF367" s="62"/>
      <c r="BG367" s="62"/>
      <c r="BH367" s="62"/>
      <c r="BI367" s="62"/>
      <c r="BJ367" s="62"/>
      <c r="BK367" s="62"/>
      <c r="BL367" s="62"/>
      <c r="BM367" s="62"/>
      <c r="BN367" s="37"/>
    </row>
    <row r="368" spans="1:66" ht="15" x14ac:dyDescent="0.25">
      <c r="A368" s="71" t="s">
        <v>199</v>
      </c>
      <c r="B368" s="71" t="s">
        <v>522</v>
      </c>
      <c r="C368" s="72">
        <v>0</v>
      </c>
      <c r="D368" s="72">
        <v>0</v>
      </c>
      <c r="E368" s="72">
        <v>0</v>
      </c>
      <c r="F368" s="72">
        <v>0</v>
      </c>
      <c r="G368" s="72">
        <v>0</v>
      </c>
      <c r="H368" s="72">
        <v>0</v>
      </c>
      <c r="I368" s="72">
        <v>0</v>
      </c>
      <c r="J368" s="72">
        <v>0</v>
      </c>
      <c r="K368" s="72">
        <v>0</v>
      </c>
      <c r="L368" s="72">
        <v>0</v>
      </c>
      <c r="M368" s="72">
        <v>0</v>
      </c>
      <c r="N368" s="72">
        <v>0</v>
      </c>
      <c r="O368" s="72">
        <v>0</v>
      </c>
      <c r="P368" s="72">
        <v>0</v>
      </c>
      <c r="Q368" s="72">
        <v>0</v>
      </c>
      <c r="R368" s="72">
        <v>0</v>
      </c>
      <c r="S368" s="72">
        <v>0</v>
      </c>
      <c r="T368" s="72">
        <v>0</v>
      </c>
      <c r="U368" s="72">
        <v>0</v>
      </c>
      <c r="V368" s="72">
        <v>0</v>
      </c>
      <c r="W368" s="72">
        <v>0</v>
      </c>
      <c r="X368" s="72">
        <v>0</v>
      </c>
      <c r="Y368" s="72">
        <v>0</v>
      </c>
      <c r="Z368" s="72">
        <v>0</v>
      </c>
      <c r="AA368" s="72">
        <v>0</v>
      </c>
      <c r="AB368" s="72">
        <v>0</v>
      </c>
      <c r="AC368" s="72">
        <v>0</v>
      </c>
      <c r="AD368" s="72">
        <v>0</v>
      </c>
      <c r="AE368" s="72">
        <v>0</v>
      </c>
      <c r="AF368" s="72">
        <v>0</v>
      </c>
      <c r="AG368" s="72" t="s">
        <v>633</v>
      </c>
      <c r="AH368" s="72">
        <v>0</v>
      </c>
      <c r="AI368" s="72" t="s">
        <v>633</v>
      </c>
      <c r="AJ368" s="74"/>
      <c r="AK368" s="60">
        <v>0</v>
      </c>
      <c r="AL368" s="126">
        <v>0</v>
      </c>
      <c r="AM368" s="59"/>
      <c r="AN368" s="59"/>
      <c r="AO368" s="60">
        <v>0</v>
      </c>
      <c r="AP368" s="59"/>
      <c r="AQ368" s="60">
        <v>0</v>
      </c>
      <c r="AR368" s="60">
        <v>0</v>
      </c>
      <c r="AS368" s="60">
        <v>0</v>
      </c>
      <c r="AT368" s="60">
        <v>0</v>
      </c>
      <c r="AU368" s="62"/>
      <c r="AV368" s="62"/>
      <c r="AW368" s="62"/>
      <c r="AX368" s="62"/>
      <c r="AY368" s="62"/>
      <c r="AZ368" s="62"/>
      <c r="BA368" s="62"/>
      <c r="BB368" s="62"/>
      <c r="BC368" s="62"/>
      <c r="BD368" s="62"/>
      <c r="BE368" s="62"/>
      <c r="BF368" s="62"/>
      <c r="BG368" s="62"/>
      <c r="BH368" s="62"/>
      <c r="BI368" s="62"/>
      <c r="BJ368" s="62"/>
      <c r="BK368" s="62"/>
      <c r="BL368" s="62"/>
      <c r="BM368" s="62"/>
      <c r="BN368" s="37"/>
    </row>
    <row r="369" spans="1:66" ht="15" x14ac:dyDescent="0.25">
      <c r="A369" s="129" t="s">
        <v>351</v>
      </c>
      <c r="B369" s="128" t="s">
        <v>898</v>
      </c>
      <c r="C369" s="72">
        <v>0</v>
      </c>
      <c r="D369" s="72">
        <v>0.85499999999999998</v>
      </c>
      <c r="E369" s="72">
        <v>0</v>
      </c>
      <c r="F369" s="72">
        <v>0</v>
      </c>
      <c r="G369" s="72">
        <v>0</v>
      </c>
      <c r="H369" s="72">
        <v>0</v>
      </c>
      <c r="I369" s="72">
        <v>0</v>
      </c>
      <c r="J369" s="72">
        <v>0</v>
      </c>
      <c r="K369" s="72">
        <v>0</v>
      </c>
      <c r="L369" s="72">
        <v>0</v>
      </c>
      <c r="M369" s="72">
        <v>0</v>
      </c>
      <c r="N369" s="72">
        <v>0</v>
      </c>
      <c r="O369" s="72">
        <v>0.73299999999999998</v>
      </c>
      <c r="P369" s="72">
        <v>0</v>
      </c>
      <c r="Q369" s="72">
        <v>0</v>
      </c>
      <c r="R369" s="72">
        <v>0</v>
      </c>
      <c r="S369" s="72">
        <v>0</v>
      </c>
      <c r="T369" s="72">
        <v>0</v>
      </c>
      <c r="U369" s="72">
        <v>0</v>
      </c>
      <c r="V369" s="72">
        <v>14.951000000000001</v>
      </c>
      <c r="W369" s="72">
        <v>0</v>
      </c>
      <c r="X369" s="72">
        <v>0</v>
      </c>
      <c r="Y369" s="72">
        <v>0</v>
      </c>
      <c r="Z369" s="72">
        <v>0</v>
      </c>
      <c r="AA369" s="72">
        <v>0</v>
      </c>
      <c r="AB369" s="72">
        <v>0</v>
      </c>
      <c r="AC369" s="72">
        <v>1.2709999999999999</v>
      </c>
      <c r="AD369" s="72">
        <v>0</v>
      </c>
      <c r="AE369" s="72">
        <v>0</v>
      </c>
      <c r="AF369" s="72">
        <v>0</v>
      </c>
      <c r="AG369" s="72">
        <v>0.152</v>
      </c>
      <c r="AH369" s="72">
        <v>17.962000000000003</v>
      </c>
      <c r="AI369" s="72" t="s">
        <v>633</v>
      </c>
      <c r="AJ369" s="74"/>
      <c r="AK369" s="60">
        <v>0.152</v>
      </c>
      <c r="AL369" s="73">
        <v>0.152</v>
      </c>
      <c r="AM369" s="59"/>
      <c r="AN369" s="59"/>
      <c r="AO369" s="60">
        <v>1.4229999999999998</v>
      </c>
      <c r="AP369" s="59"/>
      <c r="AQ369" s="60">
        <v>0</v>
      </c>
      <c r="AR369" s="60">
        <v>0.73299999999999998</v>
      </c>
      <c r="AS369" s="60">
        <v>14.951000000000001</v>
      </c>
      <c r="AT369" s="60">
        <v>0</v>
      </c>
      <c r="AU369" s="62"/>
      <c r="AV369" s="62"/>
      <c r="AW369" s="62"/>
      <c r="AX369" s="62"/>
      <c r="AY369" s="62"/>
      <c r="AZ369" s="62"/>
      <c r="BA369" s="62"/>
      <c r="BB369" s="62"/>
      <c r="BC369" s="62"/>
      <c r="BD369" s="62"/>
      <c r="BE369" s="62"/>
      <c r="BF369" s="62"/>
      <c r="BG369" s="62"/>
      <c r="BH369" s="62"/>
      <c r="BI369" s="62"/>
      <c r="BJ369" s="62"/>
      <c r="BK369" s="62"/>
      <c r="BL369" s="62"/>
      <c r="BM369" s="62"/>
      <c r="BN369" s="37"/>
    </row>
    <row r="370" spans="1:66" ht="15" x14ac:dyDescent="0.25">
      <c r="A370" s="71" t="s">
        <v>362</v>
      </c>
      <c r="B370" s="71" t="s">
        <v>523</v>
      </c>
      <c r="C370" s="72">
        <v>0</v>
      </c>
      <c r="D370" s="72">
        <v>1.2594588371632027</v>
      </c>
      <c r="E370" s="72">
        <v>0</v>
      </c>
      <c r="F370" s="72">
        <v>0</v>
      </c>
      <c r="G370" s="72">
        <v>0</v>
      </c>
      <c r="H370" s="72">
        <v>0</v>
      </c>
      <c r="I370" s="72">
        <v>0</v>
      </c>
      <c r="J370" s="72">
        <v>142.41372398685652</v>
      </c>
      <c r="K370" s="72">
        <v>0</v>
      </c>
      <c r="L370" s="72">
        <v>4.05</v>
      </c>
      <c r="M370" s="72">
        <v>0</v>
      </c>
      <c r="N370" s="72">
        <v>0</v>
      </c>
      <c r="O370" s="72">
        <v>53</v>
      </c>
      <c r="P370" s="72">
        <v>26.98</v>
      </c>
      <c r="Q370" s="72">
        <v>0</v>
      </c>
      <c r="R370" s="72">
        <v>0</v>
      </c>
      <c r="S370" s="72">
        <v>0</v>
      </c>
      <c r="T370" s="72">
        <v>5.2</v>
      </c>
      <c r="U370" s="72">
        <v>0</v>
      </c>
      <c r="V370" s="72">
        <v>0</v>
      </c>
      <c r="W370" s="72">
        <v>0</v>
      </c>
      <c r="X370" s="72">
        <v>0</v>
      </c>
      <c r="Y370" s="72">
        <v>1.91</v>
      </c>
      <c r="Z370" s="72">
        <v>28.81</v>
      </c>
      <c r="AA370" s="72">
        <v>0</v>
      </c>
      <c r="AB370" s="72">
        <v>0</v>
      </c>
      <c r="AC370" s="72">
        <v>0</v>
      </c>
      <c r="AD370" s="72">
        <v>0</v>
      </c>
      <c r="AE370" s="72">
        <v>0</v>
      </c>
      <c r="AF370" s="72">
        <v>0</v>
      </c>
      <c r="AG370" s="72">
        <v>5.7</v>
      </c>
      <c r="AH370" s="72">
        <v>276.15318282401967</v>
      </c>
      <c r="AI370" s="72">
        <v>269.666</v>
      </c>
      <c r="AJ370" s="74"/>
      <c r="AK370" s="60">
        <v>12.53</v>
      </c>
      <c r="AL370" s="73">
        <v>12.53</v>
      </c>
      <c r="AM370" s="59"/>
      <c r="AN370" s="59"/>
      <c r="AO370" s="60">
        <v>12.53</v>
      </c>
      <c r="AP370" s="59"/>
      <c r="AQ370" s="60">
        <v>0</v>
      </c>
      <c r="AR370" s="60">
        <v>81.89</v>
      </c>
      <c r="AS370" s="60">
        <v>0</v>
      </c>
      <c r="AT370" s="60">
        <v>0</v>
      </c>
      <c r="AU370" s="62"/>
      <c r="AV370" s="62"/>
      <c r="AW370" s="62"/>
      <c r="AX370" s="62"/>
      <c r="AY370" s="62"/>
      <c r="AZ370" s="62"/>
      <c r="BA370" s="62"/>
      <c r="BB370" s="62"/>
      <c r="BC370" s="62"/>
      <c r="BD370" s="62"/>
      <c r="BE370" s="62"/>
      <c r="BF370" s="62"/>
      <c r="BG370" s="62"/>
      <c r="BH370" s="62"/>
      <c r="BI370" s="62"/>
      <c r="BJ370" s="62"/>
      <c r="BK370" s="62"/>
      <c r="BL370" s="62"/>
      <c r="BM370" s="62"/>
      <c r="BN370" s="37"/>
    </row>
    <row r="371" spans="1:66" ht="15" x14ac:dyDescent="0.25">
      <c r="A371" s="71" t="s">
        <v>138</v>
      </c>
      <c r="B371" s="71" t="s">
        <v>524</v>
      </c>
      <c r="C371" s="72">
        <v>0</v>
      </c>
      <c r="D371" s="72">
        <v>5.0999999999999997E-2</v>
      </c>
      <c r="E371" s="72">
        <v>0</v>
      </c>
      <c r="F371" s="72">
        <v>0</v>
      </c>
      <c r="G371" s="72">
        <v>0</v>
      </c>
      <c r="H371" s="72">
        <v>0</v>
      </c>
      <c r="I371" s="72">
        <v>0</v>
      </c>
      <c r="J371" s="72">
        <v>0</v>
      </c>
      <c r="K371" s="72">
        <v>0</v>
      </c>
      <c r="L371" s="72">
        <v>0</v>
      </c>
      <c r="M371" s="72">
        <v>0</v>
      </c>
      <c r="N371" s="72">
        <v>0</v>
      </c>
      <c r="O371" s="72">
        <v>0</v>
      </c>
      <c r="P371" s="72">
        <v>0</v>
      </c>
      <c r="Q371" s="72">
        <v>0</v>
      </c>
      <c r="R371" s="72">
        <v>0</v>
      </c>
      <c r="S371" s="72">
        <v>0</v>
      </c>
      <c r="T371" s="72">
        <v>0</v>
      </c>
      <c r="U371" s="72">
        <v>2.8340000000000001</v>
      </c>
      <c r="V371" s="72">
        <v>0</v>
      </c>
      <c r="W371" s="72">
        <v>0</v>
      </c>
      <c r="X371" s="72">
        <v>0</v>
      </c>
      <c r="Y371" s="72">
        <v>0</v>
      </c>
      <c r="Z371" s="72">
        <v>0</v>
      </c>
      <c r="AA371" s="72">
        <v>0</v>
      </c>
      <c r="AB371" s="72">
        <v>0</v>
      </c>
      <c r="AC371" s="72">
        <v>0</v>
      </c>
      <c r="AD371" s="72">
        <v>0</v>
      </c>
      <c r="AE371" s="72">
        <v>0</v>
      </c>
      <c r="AF371" s="72">
        <v>0</v>
      </c>
      <c r="AG371" s="72" t="s">
        <v>633</v>
      </c>
      <c r="AH371" s="72">
        <v>2.9142950000000001</v>
      </c>
      <c r="AI371" s="72">
        <v>1.9530000000000001</v>
      </c>
      <c r="AJ371" s="74"/>
      <c r="AK371" s="60">
        <v>0</v>
      </c>
      <c r="AL371" s="73">
        <v>2.9295000000000002E-2</v>
      </c>
      <c r="AM371" s="59"/>
      <c r="AN371" s="59"/>
      <c r="AO371" s="60">
        <v>2.9295000000000002E-2</v>
      </c>
      <c r="AP371" s="59"/>
      <c r="AQ371" s="60">
        <v>0</v>
      </c>
      <c r="AR371" s="60">
        <v>0</v>
      </c>
      <c r="AS371" s="60">
        <v>2.8340000000000001</v>
      </c>
      <c r="AT371" s="60">
        <v>0</v>
      </c>
      <c r="AU371" s="62"/>
      <c r="AV371" s="62"/>
      <c r="AW371" s="62"/>
      <c r="AX371" s="62"/>
      <c r="AY371" s="62"/>
      <c r="AZ371" s="62"/>
      <c r="BA371" s="62"/>
      <c r="BB371" s="62"/>
      <c r="BC371" s="62"/>
      <c r="BD371" s="62"/>
      <c r="BE371" s="62"/>
      <c r="BF371" s="62"/>
      <c r="BG371" s="62"/>
      <c r="BH371" s="62"/>
      <c r="BI371" s="62"/>
      <c r="BJ371" s="62"/>
      <c r="BK371" s="62"/>
      <c r="BL371" s="62"/>
      <c r="BM371" s="62"/>
      <c r="BN371" s="37"/>
    </row>
    <row r="372" spans="1:66" ht="15" x14ac:dyDescent="0.25">
      <c r="A372" s="71" t="s">
        <v>181</v>
      </c>
      <c r="B372" s="71" t="s">
        <v>525</v>
      </c>
      <c r="C372" s="72">
        <v>0</v>
      </c>
      <c r="D372" s="72">
        <v>0.2</v>
      </c>
      <c r="E372" s="72">
        <v>0</v>
      </c>
      <c r="F372" s="72">
        <v>0</v>
      </c>
      <c r="G372" s="72">
        <v>0</v>
      </c>
      <c r="H372" s="72">
        <v>0</v>
      </c>
      <c r="I372" s="72">
        <v>0</v>
      </c>
      <c r="J372" s="72">
        <v>0</v>
      </c>
      <c r="K372" s="72">
        <v>0</v>
      </c>
      <c r="L372" s="72">
        <v>0</v>
      </c>
      <c r="M372" s="72">
        <v>0</v>
      </c>
      <c r="N372" s="72">
        <v>12.72</v>
      </c>
      <c r="O372" s="72">
        <v>0</v>
      </c>
      <c r="P372" s="72">
        <v>0</v>
      </c>
      <c r="Q372" s="72">
        <v>0</v>
      </c>
      <c r="R372" s="72">
        <v>0</v>
      </c>
      <c r="S372" s="72">
        <v>0</v>
      </c>
      <c r="T372" s="72">
        <v>0</v>
      </c>
      <c r="U372" s="72">
        <v>0</v>
      </c>
      <c r="V372" s="72">
        <v>2.7730000000000001</v>
      </c>
      <c r="W372" s="72">
        <v>0</v>
      </c>
      <c r="X372" s="72">
        <v>0</v>
      </c>
      <c r="Y372" s="72">
        <v>0</v>
      </c>
      <c r="Z372" s="72">
        <v>0</v>
      </c>
      <c r="AA372" s="72">
        <v>0</v>
      </c>
      <c r="AB372" s="72">
        <v>0</v>
      </c>
      <c r="AC372" s="72">
        <v>0</v>
      </c>
      <c r="AD372" s="72">
        <v>36.929000000000002</v>
      </c>
      <c r="AE372" s="72">
        <v>0</v>
      </c>
      <c r="AF372" s="72">
        <v>0</v>
      </c>
      <c r="AG372" s="72">
        <v>2.8077999999999999E-2</v>
      </c>
      <c r="AH372" s="72">
        <v>52.650078000000001</v>
      </c>
      <c r="AI372" s="72">
        <v>46.575000000000003</v>
      </c>
      <c r="AJ372" s="74"/>
      <c r="AK372" s="60">
        <v>2.8077999999999999E-2</v>
      </c>
      <c r="AL372" s="73">
        <v>2.8077999999999999E-2</v>
      </c>
      <c r="AM372" s="59"/>
      <c r="AN372" s="59"/>
      <c r="AO372" s="60">
        <v>2.8077999999999999E-2</v>
      </c>
      <c r="AP372" s="59"/>
      <c r="AQ372" s="60">
        <v>0</v>
      </c>
      <c r="AR372" s="60">
        <v>12.72</v>
      </c>
      <c r="AS372" s="60">
        <v>2.7730000000000001</v>
      </c>
      <c r="AT372" s="60">
        <v>0</v>
      </c>
      <c r="AU372" s="62"/>
      <c r="AV372" s="62"/>
      <c r="AW372" s="62"/>
      <c r="AX372" s="62"/>
      <c r="AY372" s="62"/>
      <c r="AZ372" s="62"/>
      <c r="BA372" s="62"/>
      <c r="BB372" s="62"/>
      <c r="BC372" s="62"/>
      <c r="BD372" s="62"/>
      <c r="BE372" s="62"/>
      <c r="BF372" s="62"/>
      <c r="BG372" s="62"/>
      <c r="BH372" s="62"/>
      <c r="BI372" s="62"/>
      <c r="BJ372" s="62"/>
      <c r="BK372" s="62"/>
      <c r="BL372" s="62"/>
      <c r="BM372" s="62"/>
      <c r="BN372" s="37"/>
    </row>
    <row r="373" spans="1:66" ht="15" x14ac:dyDescent="0.25">
      <c r="A373" s="71" t="s">
        <v>78</v>
      </c>
      <c r="B373" s="71" t="s">
        <v>526</v>
      </c>
      <c r="C373" s="72">
        <v>0</v>
      </c>
      <c r="D373" s="72">
        <v>41.647540452270277</v>
      </c>
      <c r="E373" s="72">
        <v>0</v>
      </c>
      <c r="F373" s="72">
        <v>51.4</v>
      </c>
      <c r="G373" s="72">
        <v>0</v>
      </c>
      <c r="H373" s="72">
        <v>0</v>
      </c>
      <c r="I373" s="72">
        <v>0</v>
      </c>
      <c r="J373" s="72">
        <v>241.55406165487935</v>
      </c>
      <c r="K373" s="72">
        <v>0</v>
      </c>
      <c r="L373" s="72">
        <v>11.7</v>
      </c>
      <c r="M373" s="72">
        <v>30.782612687161667</v>
      </c>
      <c r="N373" s="72">
        <v>75.518035387968837</v>
      </c>
      <c r="O373" s="72">
        <v>11.355206675763664</v>
      </c>
      <c r="P373" s="72">
        <v>93.462559377373509</v>
      </c>
      <c r="Q373" s="72">
        <v>0</v>
      </c>
      <c r="R373" s="72">
        <v>0</v>
      </c>
      <c r="S373" s="72">
        <v>0</v>
      </c>
      <c r="T373" s="72">
        <v>0</v>
      </c>
      <c r="U373" s="72">
        <v>28.3</v>
      </c>
      <c r="V373" s="72">
        <v>0</v>
      </c>
      <c r="W373" s="72">
        <v>0.65434172381616129</v>
      </c>
      <c r="X373" s="72">
        <v>0</v>
      </c>
      <c r="Y373" s="72">
        <v>175.16011580004815</v>
      </c>
      <c r="Z373" s="72">
        <v>39.146970268809454</v>
      </c>
      <c r="AA373" s="72">
        <v>25.260999999999999</v>
      </c>
      <c r="AB373" s="72">
        <v>75.754000000000005</v>
      </c>
      <c r="AC373" s="72">
        <v>31.3</v>
      </c>
      <c r="AD373" s="72">
        <v>0</v>
      </c>
      <c r="AE373" s="72">
        <v>0.40799999999999997</v>
      </c>
      <c r="AF373" s="72">
        <v>0</v>
      </c>
      <c r="AG373" s="72">
        <v>45.48</v>
      </c>
      <c r="AH373" s="72">
        <v>953.62344402809106</v>
      </c>
      <c r="AI373" s="72">
        <v>812.69100000000003</v>
      </c>
      <c r="AJ373" s="74"/>
      <c r="AK373" s="60">
        <v>45.48</v>
      </c>
      <c r="AL373" s="73">
        <v>45.48</v>
      </c>
      <c r="AM373" s="59"/>
      <c r="AN373" s="59"/>
      <c r="AO373" s="60">
        <v>102.041</v>
      </c>
      <c r="AP373" s="59"/>
      <c r="AQ373" s="60">
        <v>51.4</v>
      </c>
      <c r="AR373" s="60">
        <v>386.27852992831583</v>
      </c>
      <c r="AS373" s="60">
        <v>28.3</v>
      </c>
      <c r="AT373" s="60">
        <v>50.493000000000009</v>
      </c>
      <c r="AU373" s="62"/>
      <c r="AV373" s="62"/>
      <c r="AW373" s="62"/>
      <c r="AX373" s="62"/>
      <c r="AY373" s="62"/>
      <c r="AZ373" s="62"/>
      <c r="BA373" s="62"/>
      <c r="BB373" s="62"/>
      <c r="BC373" s="62"/>
      <c r="BD373" s="62"/>
      <c r="BE373" s="62"/>
      <c r="BF373" s="62"/>
      <c r="BG373" s="62"/>
      <c r="BH373" s="62"/>
      <c r="BI373" s="62"/>
      <c r="BJ373" s="62"/>
      <c r="BK373" s="62"/>
      <c r="BL373" s="62"/>
      <c r="BM373" s="62"/>
      <c r="BN373" s="37"/>
    </row>
    <row r="374" spans="1:66" ht="15" x14ac:dyDescent="0.25">
      <c r="A374" s="71" t="s">
        <v>67</v>
      </c>
      <c r="B374" s="71" t="s">
        <v>527</v>
      </c>
      <c r="C374" s="72">
        <v>0</v>
      </c>
      <c r="D374" s="72">
        <v>13.007956625058043</v>
      </c>
      <c r="E374" s="72">
        <v>0</v>
      </c>
      <c r="F374" s="72">
        <v>20.096402720493842</v>
      </c>
      <c r="G374" s="72">
        <v>0</v>
      </c>
      <c r="H374" s="72">
        <v>0</v>
      </c>
      <c r="I374" s="72">
        <v>0</v>
      </c>
      <c r="J374" s="72">
        <v>1062.3</v>
      </c>
      <c r="K374" s="72">
        <v>0</v>
      </c>
      <c r="L374" s="72">
        <v>0</v>
      </c>
      <c r="M374" s="72">
        <v>0</v>
      </c>
      <c r="N374" s="72">
        <v>0</v>
      </c>
      <c r="O374" s="72">
        <v>0</v>
      </c>
      <c r="P374" s="72">
        <v>0</v>
      </c>
      <c r="Q374" s="72">
        <v>0</v>
      </c>
      <c r="R374" s="72">
        <v>0</v>
      </c>
      <c r="S374" s="72">
        <v>0</v>
      </c>
      <c r="T374" s="72">
        <v>0</v>
      </c>
      <c r="U374" s="72">
        <v>0</v>
      </c>
      <c r="V374" s="72">
        <v>0</v>
      </c>
      <c r="W374" s="72">
        <v>0</v>
      </c>
      <c r="X374" s="72">
        <v>23.848898982996342</v>
      </c>
      <c r="Y374" s="72">
        <v>1.6</v>
      </c>
      <c r="Z374" s="72">
        <v>464.108082164248</v>
      </c>
      <c r="AA374" s="72">
        <v>19.2</v>
      </c>
      <c r="AB374" s="72">
        <v>70.400000000000006</v>
      </c>
      <c r="AC374" s="72">
        <v>2.2000000000000002</v>
      </c>
      <c r="AD374" s="72">
        <v>0</v>
      </c>
      <c r="AE374" s="72">
        <v>0</v>
      </c>
      <c r="AF374" s="72">
        <v>0</v>
      </c>
      <c r="AG374" s="72">
        <v>58.5</v>
      </c>
      <c r="AH374" s="72">
        <v>1716.0613404927965</v>
      </c>
      <c r="AI374" s="72">
        <v>1465</v>
      </c>
      <c r="AJ374" s="74"/>
      <c r="AK374" s="60">
        <v>58.5</v>
      </c>
      <c r="AL374" s="73">
        <v>58.5</v>
      </c>
      <c r="AM374" s="59"/>
      <c r="AN374" s="59"/>
      <c r="AO374" s="60">
        <v>79.900000000000006</v>
      </c>
      <c r="AP374" s="59"/>
      <c r="AQ374" s="60">
        <v>20.096402720493842</v>
      </c>
      <c r="AR374" s="60">
        <v>1.6</v>
      </c>
      <c r="AS374" s="60">
        <v>23.848898982996342</v>
      </c>
      <c r="AT374" s="60">
        <v>51.2</v>
      </c>
      <c r="AU374" s="62"/>
      <c r="AV374" s="62"/>
      <c r="AW374" s="62"/>
      <c r="AX374" s="62"/>
      <c r="AY374" s="62"/>
      <c r="AZ374" s="62"/>
      <c r="BA374" s="62"/>
      <c r="BB374" s="62"/>
      <c r="BC374" s="62"/>
      <c r="BD374" s="62"/>
      <c r="BE374" s="62"/>
      <c r="BF374" s="62"/>
      <c r="BG374" s="62"/>
      <c r="BH374" s="62"/>
      <c r="BI374" s="62"/>
      <c r="BJ374" s="62"/>
      <c r="BK374" s="62"/>
      <c r="BL374" s="62"/>
      <c r="BM374" s="62"/>
      <c r="BN374" s="37"/>
    </row>
    <row r="375" spans="1:66" ht="15" x14ac:dyDescent="0.25">
      <c r="A375" s="71" t="s">
        <v>89</v>
      </c>
      <c r="B375" s="71" t="s">
        <v>528</v>
      </c>
      <c r="C375" s="72">
        <v>0</v>
      </c>
      <c r="D375" s="72">
        <v>0</v>
      </c>
      <c r="E375" s="72">
        <v>0</v>
      </c>
      <c r="F375" s="72">
        <v>0</v>
      </c>
      <c r="G375" s="72">
        <v>0</v>
      </c>
      <c r="H375" s="72">
        <v>0</v>
      </c>
      <c r="I375" s="72">
        <v>0</v>
      </c>
      <c r="J375" s="72">
        <v>0</v>
      </c>
      <c r="K375" s="72">
        <v>0</v>
      </c>
      <c r="L375" s="72">
        <v>0</v>
      </c>
      <c r="M375" s="72">
        <v>0</v>
      </c>
      <c r="N375" s="72">
        <v>0</v>
      </c>
      <c r="O375" s="72">
        <v>0</v>
      </c>
      <c r="P375" s="72">
        <v>0</v>
      </c>
      <c r="Q375" s="72">
        <v>0</v>
      </c>
      <c r="R375" s="72">
        <v>0</v>
      </c>
      <c r="S375" s="72">
        <v>0</v>
      </c>
      <c r="T375" s="72">
        <v>0</v>
      </c>
      <c r="U375" s="72">
        <v>0</v>
      </c>
      <c r="V375" s="72">
        <v>0</v>
      </c>
      <c r="W375" s="72">
        <v>0</v>
      </c>
      <c r="X375" s="72">
        <v>0</v>
      </c>
      <c r="Y375" s="72">
        <v>0</v>
      </c>
      <c r="Z375" s="72">
        <v>0</v>
      </c>
      <c r="AA375" s="72">
        <v>0</v>
      </c>
      <c r="AB375" s="72">
        <v>0</v>
      </c>
      <c r="AC375" s="72">
        <v>0</v>
      </c>
      <c r="AD375" s="72">
        <v>37.651000000000003</v>
      </c>
      <c r="AE375" s="72">
        <v>0</v>
      </c>
      <c r="AF375" s="72">
        <v>0</v>
      </c>
      <c r="AG375" s="72">
        <v>0</v>
      </c>
      <c r="AH375" s="72">
        <v>38.09599</v>
      </c>
      <c r="AI375" s="72">
        <v>29.666</v>
      </c>
      <c r="AJ375" s="74"/>
      <c r="AK375" s="60">
        <v>0</v>
      </c>
      <c r="AL375" s="73">
        <v>0.44499</v>
      </c>
      <c r="AM375" s="59"/>
      <c r="AN375" s="59"/>
      <c r="AO375" s="60">
        <v>0.44499</v>
      </c>
      <c r="AP375" s="59"/>
      <c r="AQ375" s="60">
        <v>0</v>
      </c>
      <c r="AR375" s="60">
        <v>0</v>
      </c>
      <c r="AS375" s="60">
        <v>0</v>
      </c>
      <c r="AT375" s="60">
        <v>0</v>
      </c>
      <c r="AU375" s="62"/>
      <c r="AV375" s="62"/>
      <c r="AW375" s="62"/>
      <c r="AX375" s="62"/>
      <c r="AY375" s="62"/>
      <c r="AZ375" s="62"/>
      <c r="BA375" s="62"/>
      <c r="BB375" s="62"/>
      <c r="BC375" s="62"/>
      <c r="BD375" s="62"/>
      <c r="BE375" s="62"/>
      <c r="BF375" s="62"/>
      <c r="BG375" s="62"/>
      <c r="BH375" s="62"/>
      <c r="BI375" s="62"/>
      <c r="BJ375" s="62"/>
      <c r="BK375" s="62"/>
      <c r="BL375" s="62"/>
      <c r="BM375" s="62"/>
      <c r="BN375" s="37"/>
    </row>
    <row r="376" spans="1:66" ht="15" x14ac:dyDescent="0.25">
      <c r="A376" s="71" t="s">
        <v>143</v>
      </c>
      <c r="B376" s="71" t="s">
        <v>529</v>
      </c>
      <c r="C376" s="72">
        <v>0</v>
      </c>
      <c r="D376" s="72">
        <v>2.02</v>
      </c>
      <c r="E376" s="72">
        <v>0</v>
      </c>
      <c r="F376" s="72">
        <v>0</v>
      </c>
      <c r="G376" s="72">
        <v>0</v>
      </c>
      <c r="H376" s="72">
        <v>0</v>
      </c>
      <c r="I376" s="72">
        <v>0</v>
      </c>
      <c r="J376" s="72">
        <v>0</v>
      </c>
      <c r="K376" s="72">
        <v>0</v>
      </c>
      <c r="L376" s="72">
        <v>0</v>
      </c>
      <c r="M376" s="72">
        <v>3.1</v>
      </c>
      <c r="N376" s="72">
        <v>0</v>
      </c>
      <c r="O376" s="72">
        <v>1.9</v>
      </c>
      <c r="P376" s="72">
        <v>37.799999999999997</v>
      </c>
      <c r="Q376" s="72">
        <v>0</v>
      </c>
      <c r="R376" s="72">
        <v>0</v>
      </c>
      <c r="S376" s="72">
        <v>0</v>
      </c>
      <c r="T376" s="72">
        <v>0</v>
      </c>
      <c r="U376" s="72">
        <v>0</v>
      </c>
      <c r="V376" s="72">
        <v>0</v>
      </c>
      <c r="W376" s="72">
        <v>0</v>
      </c>
      <c r="X376" s="72">
        <v>0</v>
      </c>
      <c r="Y376" s="72">
        <v>0</v>
      </c>
      <c r="Z376" s="72">
        <v>0</v>
      </c>
      <c r="AA376" s="72">
        <v>0</v>
      </c>
      <c r="AB376" s="72">
        <v>0</v>
      </c>
      <c r="AC376" s="72">
        <v>0</v>
      </c>
      <c r="AD376" s="72">
        <v>0</v>
      </c>
      <c r="AE376" s="72">
        <v>0</v>
      </c>
      <c r="AF376" s="72">
        <v>0</v>
      </c>
      <c r="AG376" s="72">
        <v>0.77100000000000002</v>
      </c>
      <c r="AH376" s="72">
        <v>45.590999999999994</v>
      </c>
      <c r="AI376" s="72">
        <v>37.097000000000001</v>
      </c>
      <c r="AJ376" s="74"/>
      <c r="AK376" s="60">
        <v>0.77100000000000002</v>
      </c>
      <c r="AL376" s="73">
        <v>0.77100000000000002</v>
      </c>
      <c r="AM376" s="59"/>
      <c r="AN376" s="59"/>
      <c r="AO376" s="60">
        <v>0.77100000000000002</v>
      </c>
      <c r="AP376" s="59"/>
      <c r="AQ376" s="60">
        <v>0</v>
      </c>
      <c r="AR376" s="60">
        <v>42.8</v>
      </c>
      <c r="AS376" s="60">
        <v>0</v>
      </c>
      <c r="AT376" s="60">
        <v>0</v>
      </c>
      <c r="AU376" s="62"/>
      <c r="AV376" s="62"/>
      <c r="AW376" s="62"/>
      <c r="AX376" s="62"/>
      <c r="AY376" s="62"/>
      <c r="AZ376" s="62"/>
      <c r="BA376" s="62"/>
      <c r="BB376" s="62"/>
      <c r="BC376" s="62"/>
      <c r="BD376" s="62"/>
      <c r="BE376" s="62"/>
      <c r="BF376" s="62"/>
      <c r="BG376" s="62"/>
      <c r="BH376" s="62"/>
      <c r="BI376" s="62"/>
      <c r="BJ376" s="62"/>
      <c r="BK376" s="62"/>
      <c r="BL376" s="62"/>
      <c r="BM376" s="62"/>
      <c r="BN376" s="37"/>
    </row>
    <row r="377" spans="1:66" ht="15" x14ac:dyDescent="0.25">
      <c r="A377" s="71" t="s">
        <v>437</v>
      </c>
      <c r="B377" s="71" t="s">
        <v>530</v>
      </c>
      <c r="C377" s="72">
        <v>0</v>
      </c>
      <c r="D377" s="72">
        <v>0</v>
      </c>
      <c r="E377" s="72">
        <v>0</v>
      </c>
      <c r="F377" s="72">
        <v>0</v>
      </c>
      <c r="G377" s="72">
        <v>0</v>
      </c>
      <c r="H377" s="72">
        <v>0</v>
      </c>
      <c r="I377" s="72">
        <v>0</v>
      </c>
      <c r="J377" s="72">
        <v>0</v>
      </c>
      <c r="K377" s="72">
        <v>0</v>
      </c>
      <c r="L377" s="72">
        <v>0</v>
      </c>
      <c r="M377" s="72">
        <v>0</v>
      </c>
      <c r="N377" s="72">
        <v>0</v>
      </c>
      <c r="O377" s="72">
        <v>0</v>
      </c>
      <c r="P377" s="72">
        <v>0</v>
      </c>
      <c r="Q377" s="72">
        <v>0</v>
      </c>
      <c r="R377" s="72">
        <v>0</v>
      </c>
      <c r="S377" s="72">
        <v>0</v>
      </c>
      <c r="T377" s="72">
        <v>0</v>
      </c>
      <c r="U377" s="72">
        <v>0</v>
      </c>
      <c r="V377" s="72">
        <v>0</v>
      </c>
      <c r="W377" s="72">
        <v>0</v>
      </c>
      <c r="X377" s="72">
        <v>0</v>
      </c>
      <c r="Y377" s="72">
        <v>0</v>
      </c>
      <c r="Z377" s="72">
        <v>0</v>
      </c>
      <c r="AA377" s="72">
        <v>0</v>
      </c>
      <c r="AB377" s="72">
        <v>0</v>
      </c>
      <c r="AC377" s="72">
        <v>0</v>
      </c>
      <c r="AD377" s="72">
        <v>0</v>
      </c>
      <c r="AE377" s="72">
        <v>0</v>
      </c>
      <c r="AF377" s="72">
        <v>0</v>
      </c>
      <c r="AG377" s="72">
        <v>0.68799999999999994</v>
      </c>
      <c r="AH377" s="72">
        <v>0.68799999999999994</v>
      </c>
      <c r="AI377" s="72">
        <v>25.9</v>
      </c>
      <c r="AJ377" s="74"/>
      <c r="AK377" s="60">
        <v>0.68799999999999994</v>
      </c>
      <c r="AL377" s="73">
        <v>0.68799999999999994</v>
      </c>
      <c r="AM377" s="59"/>
      <c r="AN377" s="59"/>
      <c r="AO377" s="60">
        <v>0.68799999999999994</v>
      </c>
      <c r="AP377" s="59"/>
      <c r="AQ377" s="60">
        <v>0</v>
      </c>
      <c r="AR377" s="60">
        <v>0</v>
      </c>
      <c r="AS377" s="60">
        <v>0</v>
      </c>
      <c r="AT377" s="60">
        <v>0</v>
      </c>
      <c r="AU377" s="62"/>
      <c r="AV377" s="62"/>
      <c r="AW377" s="62"/>
      <c r="AX377" s="62"/>
      <c r="AY377" s="62"/>
      <c r="AZ377" s="62"/>
      <c r="BA377" s="62"/>
      <c r="BB377" s="62"/>
      <c r="BC377" s="62"/>
      <c r="BD377" s="62"/>
      <c r="BE377" s="62"/>
      <c r="BF377" s="62"/>
      <c r="BG377" s="62"/>
      <c r="BH377" s="62"/>
      <c r="BI377" s="62"/>
      <c r="BJ377" s="62"/>
      <c r="BK377" s="62"/>
      <c r="BL377" s="62"/>
      <c r="BM377" s="62"/>
      <c r="BN377" s="37"/>
    </row>
    <row r="378" spans="1:66" ht="15" x14ac:dyDescent="0.25">
      <c r="A378" s="71" t="s">
        <v>297</v>
      </c>
      <c r="B378" s="71" t="s">
        <v>531</v>
      </c>
      <c r="C378" s="72">
        <v>0</v>
      </c>
      <c r="D378" s="72">
        <v>2.2000000000000002</v>
      </c>
      <c r="E378" s="72">
        <v>0</v>
      </c>
      <c r="F378" s="72">
        <v>0</v>
      </c>
      <c r="G378" s="72">
        <v>0</v>
      </c>
      <c r="H378" s="72">
        <v>0</v>
      </c>
      <c r="I378" s="72">
        <v>0</v>
      </c>
      <c r="J378" s="72">
        <v>0</v>
      </c>
      <c r="K378" s="72">
        <v>0</v>
      </c>
      <c r="L378" s="72">
        <v>0</v>
      </c>
      <c r="M378" s="72">
        <v>0</v>
      </c>
      <c r="N378" s="72">
        <v>0</v>
      </c>
      <c r="O378" s="72">
        <v>0</v>
      </c>
      <c r="P378" s="72">
        <v>0</v>
      </c>
      <c r="Q378" s="72">
        <v>0</v>
      </c>
      <c r="R378" s="72">
        <v>0</v>
      </c>
      <c r="S378" s="72">
        <v>0</v>
      </c>
      <c r="T378" s="72">
        <v>2.2200000000000002</v>
      </c>
      <c r="U378" s="72">
        <v>0</v>
      </c>
      <c r="V378" s="72">
        <v>7.35</v>
      </c>
      <c r="W378" s="72">
        <v>0</v>
      </c>
      <c r="X378" s="72">
        <v>0</v>
      </c>
      <c r="Y378" s="72">
        <v>0</v>
      </c>
      <c r="Z378" s="72">
        <v>0</v>
      </c>
      <c r="AA378" s="72">
        <v>0</v>
      </c>
      <c r="AB378" s="72">
        <v>0</v>
      </c>
      <c r="AC378" s="72">
        <v>0</v>
      </c>
      <c r="AD378" s="72">
        <v>0</v>
      </c>
      <c r="AE378" s="72">
        <v>0</v>
      </c>
      <c r="AF378" s="72">
        <v>0</v>
      </c>
      <c r="AG378" s="72">
        <v>0.16600000000000001</v>
      </c>
      <c r="AH378" s="72">
        <v>11.936</v>
      </c>
      <c r="AI378" s="72">
        <v>10.32</v>
      </c>
      <c r="AJ378" s="74"/>
      <c r="AK378" s="60">
        <v>0.16600000000000001</v>
      </c>
      <c r="AL378" s="73">
        <v>0.16600000000000001</v>
      </c>
      <c r="AM378" s="59"/>
      <c r="AN378" s="59"/>
      <c r="AO378" s="60">
        <v>0.16600000000000001</v>
      </c>
      <c r="AP378" s="59"/>
      <c r="AQ378" s="60">
        <v>0</v>
      </c>
      <c r="AR378" s="60">
        <v>0</v>
      </c>
      <c r="AS378" s="60">
        <v>7.35</v>
      </c>
      <c r="AT378" s="60">
        <v>0</v>
      </c>
      <c r="AU378" s="62"/>
      <c r="AV378" s="62"/>
      <c r="AW378" s="62"/>
      <c r="AX378" s="62"/>
      <c r="AY378" s="62"/>
      <c r="AZ378" s="62"/>
      <c r="BA378" s="62"/>
      <c r="BB378" s="62"/>
      <c r="BC378" s="62"/>
      <c r="BD378" s="62"/>
      <c r="BE378" s="62"/>
      <c r="BF378" s="62"/>
      <c r="BG378" s="62"/>
      <c r="BH378" s="62"/>
      <c r="BI378" s="62"/>
      <c r="BJ378" s="62"/>
      <c r="BK378" s="62"/>
      <c r="BL378" s="62"/>
      <c r="BM378" s="62"/>
      <c r="BN378" s="37"/>
    </row>
    <row r="379" spans="1:66" ht="15" x14ac:dyDescent="0.25">
      <c r="A379" s="71" t="s">
        <v>76</v>
      </c>
      <c r="B379" s="71" t="s">
        <v>532</v>
      </c>
      <c r="C379" s="72">
        <v>0</v>
      </c>
      <c r="D379" s="72">
        <v>0</v>
      </c>
      <c r="E379" s="72">
        <v>0</v>
      </c>
      <c r="F379" s="72">
        <v>0</v>
      </c>
      <c r="G379" s="72">
        <v>0</v>
      </c>
      <c r="H379" s="72">
        <v>0</v>
      </c>
      <c r="I379" s="72">
        <v>0</v>
      </c>
      <c r="J379" s="72">
        <v>0</v>
      </c>
      <c r="K379" s="72">
        <v>0</v>
      </c>
      <c r="L379" s="72">
        <v>0</v>
      </c>
      <c r="M379" s="72">
        <v>0</v>
      </c>
      <c r="N379" s="72">
        <v>0</v>
      </c>
      <c r="O379" s="72">
        <v>0</v>
      </c>
      <c r="P379" s="72">
        <v>0</v>
      </c>
      <c r="Q379" s="72">
        <v>0</v>
      </c>
      <c r="R379" s="72">
        <v>0</v>
      </c>
      <c r="S379" s="72">
        <v>0</v>
      </c>
      <c r="T379" s="72">
        <v>0</v>
      </c>
      <c r="U379" s="72">
        <v>0</v>
      </c>
      <c r="V379" s="72">
        <v>0</v>
      </c>
      <c r="W379" s="72">
        <v>0</v>
      </c>
      <c r="X379" s="72">
        <v>0</v>
      </c>
      <c r="Y379" s="72">
        <v>0</v>
      </c>
      <c r="Z379" s="72">
        <v>0</v>
      </c>
      <c r="AA379" s="72">
        <v>0</v>
      </c>
      <c r="AB379" s="72">
        <v>0</v>
      </c>
      <c r="AC379" s="72">
        <v>0</v>
      </c>
      <c r="AD379" s="72">
        <v>0</v>
      </c>
      <c r="AE379" s="72">
        <v>0</v>
      </c>
      <c r="AF379" s="72">
        <v>0</v>
      </c>
      <c r="AG379" s="72" t="s">
        <v>633</v>
      </c>
      <c r="AH379" s="72">
        <v>0</v>
      </c>
      <c r="AI379" s="72">
        <v>0</v>
      </c>
      <c r="AJ379" s="74"/>
      <c r="AK379" s="60">
        <v>0</v>
      </c>
      <c r="AL379" s="73">
        <v>0</v>
      </c>
      <c r="AM379" s="59"/>
      <c r="AN379" s="59"/>
      <c r="AO379" s="60">
        <v>0</v>
      </c>
      <c r="AP379" s="59"/>
      <c r="AQ379" s="60">
        <v>0</v>
      </c>
      <c r="AR379" s="60">
        <v>0</v>
      </c>
      <c r="AS379" s="60">
        <v>0</v>
      </c>
      <c r="AT379" s="60">
        <v>0</v>
      </c>
      <c r="AU379" s="62"/>
      <c r="AV379" s="62"/>
      <c r="AW379" s="62"/>
      <c r="AX379" s="62"/>
      <c r="AY379" s="62"/>
      <c r="AZ379" s="62"/>
      <c r="BA379" s="62"/>
      <c r="BB379" s="62"/>
      <c r="BC379" s="62"/>
      <c r="BD379" s="62"/>
      <c r="BE379" s="62"/>
      <c r="BF379" s="62"/>
      <c r="BG379" s="62"/>
      <c r="BH379" s="62"/>
      <c r="BI379" s="62"/>
      <c r="BJ379" s="62"/>
      <c r="BK379" s="62"/>
      <c r="BL379" s="62"/>
      <c r="BM379" s="62"/>
      <c r="BN379" s="37"/>
    </row>
    <row r="380" spans="1:66" ht="15" x14ac:dyDescent="0.25">
      <c r="A380" s="71" t="s">
        <v>82</v>
      </c>
      <c r="B380" s="71" t="s">
        <v>533</v>
      </c>
      <c r="C380" s="72">
        <v>0</v>
      </c>
      <c r="D380" s="72">
        <v>2.17</v>
      </c>
      <c r="E380" s="72">
        <v>0</v>
      </c>
      <c r="F380" s="72">
        <v>0</v>
      </c>
      <c r="G380" s="72">
        <v>0</v>
      </c>
      <c r="H380" s="72">
        <v>0</v>
      </c>
      <c r="I380" s="72">
        <v>0</v>
      </c>
      <c r="J380" s="72">
        <v>0</v>
      </c>
      <c r="K380" s="72">
        <v>0</v>
      </c>
      <c r="L380" s="72">
        <v>0</v>
      </c>
      <c r="M380" s="72">
        <v>0</v>
      </c>
      <c r="N380" s="72">
        <v>0</v>
      </c>
      <c r="O380" s="72">
        <v>0</v>
      </c>
      <c r="P380" s="72">
        <v>0</v>
      </c>
      <c r="Q380" s="72">
        <v>0</v>
      </c>
      <c r="R380" s="72">
        <v>0</v>
      </c>
      <c r="S380" s="72">
        <v>0</v>
      </c>
      <c r="T380" s="72">
        <v>0</v>
      </c>
      <c r="U380" s="72">
        <v>0</v>
      </c>
      <c r="V380" s="72">
        <v>16.29</v>
      </c>
      <c r="W380" s="72">
        <v>0</v>
      </c>
      <c r="X380" s="72">
        <v>0</v>
      </c>
      <c r="Y380" s="72">
        <v>0</v>
      </c>
      <c r="Z380" s="72">
        <v>0</v>
      </c>
      <c r="AA380" s="72">
        <v>0</v>
      </c>
      <c r="AB380" s="72">
        <v>0</v>
      </c>
      <c r="AC380" s="72">
        <v>0</v>
      </c>
      <c r="AD380" s="72">
        <v>0</v>
      </c>
      <c r="AE380" s="72">
        <v>0</v>
      </c>
      <c r="AF380" s="72">
        <v>0</v>
      </c>
      <c r="AG380" s="72">
        <v>0.32500000000000001</v>
      </c>
      <c r="AH380" s="72">
        <v>18.785</v>
      </c>
      <c r="AI380" s="72">
        <v>13.7</v>
      </c>
      <c r="AJ380" s="74"/>
      <c r="AK380" s="60">
        <v>0.32500000000000001</v>
      </c>
      <c r="AL380" s="73">
        <v>0.32500000000000001</v>
      </c>
      <c r="AM380" s="59"/>
      <c r="AN380" s="59"/>
      <c r="AO380" s="60">
        <v>0.32500000000000001</v>
      </c>
      <c r="AP380" s="59"/>
      <c r="AQ380" s="60">
        <v>0</v>
      </c>
      <c r="AR380" s="60">
        <v>0</v>
      </c>
      <c r="AS380" s="60">
        <v>16.29</v>
      </c>
      <c r="AT380" s="60">
        <v>0</v>
      </c>
      <c r="AU380" s="62"/>
      <c r="AV380" s="62"/>
      <c r="AW380" s="62"/>
      <c r="AX380" s="62"/>
      <c r="AY380" s="62"/>
      <c r="AZ380" s="62"/>
      <c r="BA380" s="62"/>
      <c r="BB380" s="62"/>
      <c r="BC380" s="62"/>
      <c r="BD380" s="62"/>
      <c r="BE380" s="62"/>
      <c r="BF380" s="62"/>
      <c r="BG380" s="62"/>
      <c r="BH380" s="62"/>
      <c r="BI380" s="62"/>
      <c r="BJ380" s="62"/>
      <c r="BK380" s="62"/>
      <c r="BL380" s="62"/>
      <c r="BM380" s="62"/>
      <c r="BN380" s="37"/>
    </row>
    <row r="381" spans="1:66" ht="15" x14ac:dyDescent="0.25">
      <c r="A381" s="71" t="s">
        <v>275</v>
      </c>
      <c r="B381" s="71" t="s">
        <v>534</v>
      </c>
      <c r="C381" s="72">
        <v>0</v>
      </c>
      <c r="D381" s="72">
        <v>0</v>
      </c>
      <c r="E381" s="72">
        <v>0</v>
      </c>
      <c r="F381" s="72">
        <v>0</v>
      </c>
      <c r="G381" s="72">
        <v>0</v>
      </c>
      <c r="H381" s="72">
        <v>0</v>
      </c>
      <c r="I381" s="72">
        <v>0</v>
      </c>
      <c r="J381" s="72">
        <v>0</v>
      </c>
      <c r="K381" s="72">
        <v>0</v>
      </c>
      <c r="L381" s="72">
        <v>0</v>
      </c>
      <c r="M381" s="72">
        <v>0</v>
      </c>
      <c r="N381" s="72">
        <v>0</v>
      </c>
      <c r="O381" s="72">
        <v>0</v>
      </c>
      <c r="P381" s="72">
        <v>0</v>
      </c>
      <c r="Q381" s="72">
        <v>0</v>
      </c>
      <c r="R381" s="72">
        <v>0</v>
      </c>
      <c r="S381" s="72">
        <v>0</v>
      </c>
      <c r="T381" s="72">
        <v>0</v>
      </c>
      <c r="U381" s="72">
        <v>0</v>
      </c>
      <c r="V381" s="72">
        <v>0</v>
      </c>
      <c r="W381" s="72">
        <v>0</v>
      </c>
      <c r="X381" s="72">
        <v>0</v>
      </c>
      <c r="Y381" s="72">
        <v>0</v>
      </c>
      <c r="Z381" s="72">
        <v>0</v>
      </c>
      <c r="AA381" s="72">
        <v>0</v>
      </c>
      <c r="AB381" s="72">
        <v>0</v>
      </c>
      <c r="AC381" s="72">
        <v>0</v>
      </c>
      <c r="AD381" s="72">
        <v>0</v>
      </c>
      <c r="AE381" s="72">
        <v>0</v>
      </c>
      <c r="AF381" s="72">
        <v>0</v>
      </c>
      <c r="AG381" s="72" t="s">
        <v>633</v>
      </c>
      <c r="AH381" s="72">
        <v>0</v>
      </c>
      <c r="AI381" s="72">
        <v>0</v>
      </c>
      <c r="AJ381" s="74"/>
      <c r="AK381" s="60">
        <v>0</v>
      </c>
      <c r="AL381" s="73">
        <v>0</v>
      </c>
      <c r="AM381" s="59"/>
      <c r="AN381" s="59"/>
      <c r="AO381" s="60">
        <v>0</v>
      </c>
      <c r="AP381" s="59"/>
      <c r="AQ381" s="60">
        <v>0</v>
      </c>
      <c r="AR381" s="60">
        <v>0</v>
      </c>
      <c r="AS381" s="60">
        <v>0</v>
      </c>
      <c r="AT381" s="60">
        <v>0</v>
      </c>
      <c r="AU381" s="62"/>
      <c r="AV381" s="62"/>
      <c r="AW381" s="62"/>
      <c r="AX381" s="62"/>
      <c r="AY381" s="62"/>
      <c r="AZ381" s="62"/>
      <c r="BA381" s="62"/>
      <c r="BB381" s="62"/>
      <c r="BC381" s="62"/>
      <c r="BD381" s="62"/>
      <c r="BE381" s="62"/>
      <c r="BF381" s="62"/>
      <c r="BG381" s="62"/>
      <c r="BH381" s="62"/>
      <c r="BI381" s="62"/>
      <c r="BJ381" s="62"/>
      <c r="BK381" s="62"/>
      <c r="BL381" s="62"/>
      <c r="BM381" s="62"/>
      <c r="BN381" s="37"/>
    </row>
    <row r="382" spans="1:66" ht="15" x14ac:dyDescent="0.25">
      <c r="A382" s="71" t="s">
        <v>92</v>
      </c>
      <c r="B382" s="71" t="s">
        <v>535</v>
      </c>
      <c r="C382" s="72">
        <v>0</v>
      </c>
      <c r="D382" s="72">
        <v>0.6</v>
      </c>
      <c r="E382" s="72">
        <v>0</v>
      </c>
      <c r="F382" s="72">
        <v>0</v>
      </c>
      <c r="G382" s="72">
        <v>0</v>
      </c>
      <c r="H382" s="72">
        <v>0</v>
      </c>
      <c r="I382" s="72">
        <v>0</v>
      </c>
      <c r="J382" s="72">
        <v>0</v>
      </c>
      <c r="K382" s="72">
        <v>0</v>
      </c>
      <c r="L382" s="72">
        <v>0</v>
      </c>
      <c r="M382" s="72">
        <v>0</v>
      </c>
      <c r="N382" s="72">
        <v>0</v>
      </c>
      <c r="O382" s="72">
        <v>0</v>
      </c>
      <c r="P382" s="72">
        <v>43.7</v>
      </c>
      <c r="Q382" s="72">
        <v>0</v>
      </c>
      <c r="R382" s="72">
        <v>0</v>
      </c>
      <c r="S382" s="72">
        <v>0</v>
      </c>
      <c r="T382" s="72">
        <v>8.8000000000000007</v>
      </c>
      <c r="U382" s="72">
        <v>0</v>
      </c>
      <c r="V382" s="72">
        <v>0</v>
      </c>
      <c r="W382" s="72">
        <v>0</v>
      </c>
      <c r="X382" s="72">
        <v>0</v>
      </c>
      <c r="Y382" s="72">
        <v>0</v>
      </c>
      <c r="Z382" s="72">
        <v>0</v>
      </c>
      <c r="AA382" s="72">
        <v>5.0999999999999996</v>
      </c>
      <c r="AB382" s="72">
        <v>16.3</v>
      </c>
      <c r="AC382" s="72">
        <v>0</v>
      </c>
      <c r="AD382" s="72">
        <v>0</v>
      </c>
      <c r="AE382" s="72">
        <v>0</v>
      </c>
      <c r="AF382" s="72">
        <v>0</v>
      </c>
      <c r="AG382" s="72">
        <v>2.5</v>
      </c>
      <c r="AH382" s="72">
        <v>71.900000000000006</v>
      </c>
      <c r="AI382" s="72">
        <v>56</v>
      </c>
      <c r="AJ382" s="74"/>
      <c r="AK382" s="60">
        <v>2.5</v>
      </c>
      <c r="AL382" s="73">
        <v>2.5</v>
      </c>
      <c r="AM382" s="59"/>
      <c r="AN382" s="59"/>
      <c r="AO382" s="60">
        <v>7.6</v>
      </c>
      <c r="AP382" s="59"/>
      <c r="AQ382" s="60">
        <v>0</v>
      </c>
      <c r="AR382" s="60">
        <v>43.7</v>
      </c>
      <c r="AS382" s="60">
        <v>0</v>
      </c>
      <c r="AT382" s="60">
        <v>11.2</v>
      </c>
      <c r="AU382" s="62"/>
      <c r="AV382" s="62"/>
      <c r="AW382" s="62"/>
      <c r="AX382" s="62"/>
      <c r="AY382" s="62"/>
      <c r="AZ382" s="62"/>
      <c r="BA382" s="62"/>
      <c r="BB382" s="62"/>
      <c r="BC382" s="62"/>
      <c r="BD382" s="62"/>
      <c r="BE382" s="62"/>
      <c r="BF382" s="62"/>
      <c r="BG382" s="62"/>
      <c r="BH382" s="62"/>
      <c r="BI382" s="62"/>
      <c r="BJ382" s="62"/>
      <c r="BK382" s="62"/>
      <c r="BL382" s="62"/>
      <c r="BM382" s="62"/>
      <c r="BN382" s="37"/>
    </row>
    <row r="383" spans="1:66" ht="15" x14ac:dyDescent="0.25">
      <c r="A383" s="71" t="s">
        <v>143</v>
      </c>
      <c r="B383" s="71" t="s">
        <v>536</v>
      </c>
      <c r="C383" s="72">
        <v>0</v>
      </c>
      <c r="D383" s="72">
        <v>0.57999999999999996</v>
      </c>
      <c r="E383" s="72">
        <v>0</v>
      </c>
      <c r="F383" s="72">
        <v>0</v>
      </c>
      <c r="G383" s="72">
        <v>0</v>
      </c>
      <c r="H383" s="72">
        <v>0</v>
      </c>
      <c r="I383" s="72">
        <v>0</v>
      </c>
      <c r="J383" s="72">
        <v>0</v>
      </c>
      <c r="K383" s="72">
        <v>0</v>
      </c>
      <c r="L383" s="72">
        <v>0</v>
      </c>
      <c r="M383" s="72">
        <v>12.4</v>
      </c>
      <c r="N383" s="72">
        <v>0</v>
      </c>
      <c r="O383" s="72">
        <v>0</v>
      </c>
      <c r="P383" s="72">
        <v>11.5</v>
      </c>
      <c r="Q383" s="72">
        <v>0</v>
      </c>
      <c r="R383" s="72">
        <v>0</v>
      </c>
      <c r="S383" s="72">
        <v>0</v>
      </c>
      <c r="T383" s="72">
        <v>0</v>
      </c>
      <c r="U383" s="72">
        <v>0</v>
      </c>
      <c r="V383" s="72">
        <v>0</v>
      </c>
      <c r="W383" s="72">
        <v>0</v>
      </c>
      <c r="X383" s="72">
        <v>0</v>
      </c>
      <c r="Y383" s="72">
        <v>0</v>
      </c>
      <c r="Z383" s="72">
        <v>0</v>
      </c>
      <c r="AA383" s="72">
        <v>0</v>
      </c>
      <c r="AB383" s="72">
        <v>0</v>
      </c>
      <c r="AC383" s="72">
        <v>0</v>
      </c>
      <c r="AD383" s="72">
        <v>0</v>
      </c>
      <c r="AE383" s="72">
        <v>0</v>
      </c>
      <c r="AF383" s="72">
        <v>0</v>
      </c>
      <c r="AG383" s="72">
        <v>0</v>
      </c>
      <c r="AH383" s="72">
        <v>24.76887</v>
      </c>
      <c r="AI383" s="72">
        <v>19.257999999999999</v>
      </c>
      <c r="AJ383" s="74"/>
      <c r="AK383" s="60">
        <v>0</v>
      </c>
      <c r="AL383" s="73">
        <v>0.28886999999999996</v>
      </c>
      <c r="AM383" s="59"/>
      <c r="AN383" s="59"/>
      <c r="AO383" s="60">
        <v>0.28886999999999996</v>
      </c>
      <c r="AP383" s="59"/>
      <c r="AQ383" s="60">
        <v>0</v>
      </c>
      <c r="AR383" s="60">
        <v>23.9</v>
      </c>
      <c r="AS383" s="60">
        <v>0</v>
      </c>
      <c r="AT383" s="60">
        <v>0</v>
      </c>
      <c r="AU383" s="62"/>
      <c r="AV383" s="62"/>
      <c r="AW383" s="62"/>
      <c r="AX383" s="62"/>
      <c r="AY383" s="62"/>
      <c r="AZ383" s="62"/>
      <c r="BA383" s="62"/>
      <c r="BB383" s="62"/>
      <c r="BC383" s="62"/>
      <c r="BD383" s="62"/>
      <c r="BE383" s="62"/>
      <c r="BF383" s="62"/>
      <c r="BG383" s="62"/>
      <c r="BH383" s="62"/>
      <c r="BI383" s="62"/>
      <c r="BJ383" s="62"/>
      <c r="BK383" s="62"/>
      <c r="BL383" s="62"/>
      <c r="BM383" s="62"/>
      <c r="BN383" s="37"/>
    </row>
    <row r="384" spans="1:66" ht="15" x14ac:dyDescent="0.25">
      <c r="A384" s="71" t="s">
        <v>537</v>
      </c>
      <c r="B384" s="71" t="s">
        <v>538</v>
      </c>
      <c r="C384" s="72">
        <v>0</v>
      </c>
      <c r="D384" s="72">
        <v>1.46</v>
      </c>
      <c r="E384" s="72">
        <v>0</v>
      </c>
      <c r="F384" s="72">
        <v>0</v>
      </c>
      <c r="G384" s="72">
        <v>0</v>
      </c>
      <c r="H384" s="72">
        <v>0</v>
      </c>
      <c r="I384" s="72">
        <v>0</v>
      </c>
      <c r="J384" s="72">
        <v>0</v>
      </c>
      <c r="K384" s="72">
        <v>0</v>
      </c>
      <c r="L384" s="72">
        <v>0</v>
      </c>
      <c r="M384" s="72">
        <v>7</v>
      </c>
      <c r="N384" s="72">
        <v>0</v>
      </c>
      <c r="O384" s="72">
        <v>9</v>
      </c>
      <c r="P384" s="72">
        <v>17</v>
      </c>
      <c r="Q384" s="72">
        <v>0</v>
      </c>
      <c r="R384" s="72">
        <v>0</v>
      </c>
      <c r="S384" s="72">
        <v>0</v>
      </c>
      <c r="T384" s="72">
        <v>0</v>
      </c>
      <c r="U384" s="72">
        <v>0</v>
      </c>
      <c r="V384" s="72">
        <v>0</v>
      </c>
      <c r="W384" s="72">
        <v>0</v>
      </c>
      <c r="X384" s="72">
        <v>0</v>
      </c>
      <c r="Y384" s="72">
        <v>0</v>
      </c>
      <c r="Z384" s="72">
        <v>0</v>
      </c>
      <c r="AA384" s="72">
        <v>0</v>
      </c>
      <c r="AB384" s="72">
        <v>0</v>
      </c>
      <c r="AC384" s="72">
        <v>0</v>
      </c>
      <c r="AD384" s="72">
        <v>2</v>
      </c>
      <c r="AE384" s="72">
        <v>0</v>
      </c>
      <c r="AF384" s="72">
        <v>0</v>
      </c>
      <c r="AG384" s="72">
        <v>0.67</v>
      </c>
      <c r="AH384" s="72">
        <v>37.130000000000003</v>
      </c>
      <c r="AI384" s="72">
        <v>29</v>
      </c>
      <c r="AJ384" s="74"/>
      <c r="AK384" s="60">
        <v>0.67</v>
      </c>
      <c r="AL384" s="73">
        <v>0.67</v>
      </c>
      <c r="AM384" s="59"/>
      <c r="AN384" s="59"/>
      <c r="AO384" s="60">
        <v>0.67</v>
      </c>
      <c r="AP384" s="59"/>
      <c r="AQ384" s="60">
        <v>0</v>
      </c>
      <c r="AR384" s="60">
        <v>33</v>
      </c>
      <c r="AS384" s="60">
        <v>0</v>
      </c>
      <c r="AT384" s="60">
        <v>0</v>
      </c>
      <c r="AU384" s="62"/>
      <c r="AV384" s="62"/>
      <c r="AW384" s="62"/>
      <c r="AX384" s="62"/>
      <c r="AY384" s="62"/>
      <c r="AZ384" s="62"/>
      <c r="BA384" s="62"/>
      <c r="BB384" s="62"/>
      <c r="BC384" s="62"/>
      <c r="BD384" s="62"/>
      <c r="BE384" s="62"/>
      <c r="BF384" s="62"/>
      <c r="BG384" s="62"/>
      <c r="BH384" s="62"/>
      <c r="BI384" s="62"/>
      <c r="BJ384" s="62"/>
      <c r="BK384" s="62"/>
      <c r="BL384" s="62"/>
      <c r="BM384" s="62"/>
      <c r="BN384" s="37"/>
    </row>
    <row r="385" spans="1:66" ht="15" x14ac:dyDescent="0.25">
      <c r="A385" s="71" t="s">
        <v>518</v>
      </c>
      <c r="B385" s="71" t="s">
        <v>539</v>
      </c>
      <c r="C385" s="72">
        <v>0</v>
      </c>
      <c r="D385" s="72">
        <v>0</v>
      </c>
      <c r="E385" s="72">
        <v>0</v>
      </c>
      <c r="F385" s="72">
        <v>0</v>
      </c>
      <c r="G385" s="72">
        <v>0</v>
      </c>
      <c r="H385" s="72">
        <v>28.6</v>
      </c>
      <c r="I385" s="72">
        <v>0</v>
      </c>
      <c r="J385" s="72">
        <v>0</v>
      </c>
      <c r="K385" s="72">
        <v>0</v>
      </c>
      <c r="L385" s="72">
        <v>0</v>
      </c>
      <c r="M385" s="72">
        <v>0</v>
      </c>
      <c r="N385" s="72">
        <v>0</v>
      </c>
      <c r="O385" s="72">
        <v>0</v>
      </c>
      <c r="P385" s="72">
        <v>0</v>
      </c>
      <c r="Q385" s="72">
        <v>0</v>
      </c>
      <c r="R385" s="72">
        <v>0</v>
      </c>
      <c r="S385" s="72">
        <v>0</v>
      </c>
      <c r="T385" s="72">
        <v>14.2</v>
      </c>
      <c r="U385" s="72">
        <v>0</v>
      </c>
      <c r="V385" s="72">
        <v>0</v>
      </c>
      <c r="W385" s="72">
        <v>0</v>
      </c>
      <c r="X385" s="72">
        <v>0</v>
      </c>
      <c r="Y385" s="72">
        <v>13.8</v>
      </c>
      <c r="Z385" s="72">
        <v>0</v>
      </c>
      <c r="AA385" s="72">
        <v>0</v>
      </c>
      <c r="AB385" s="72">
        <v>0</v>
      </c>
      <c r="AC385" s="72">
        <v>0</v>
      </c>
      <c r="AD385" s="72">
        <v>86.9</v>
      </c>
      <c r="AE385" s="72">
        <v>0</v>
      </c>
      <c r="AF385" s="72">
        <v>0</v>
      </c>
      <c r="AG385" s="72">
        <v>2</v>
      </c>
      <c r="AH385" s="72">
        <v>145.5</v>
      </c>
      <c r="AI385" s="72">
        <v>126.1</v>
      </c>
      <c r="AJ385" s="74"/>
      <c r="AK385" s="60">
        <v>2</v>
      </c>
      <c r="AL385" s="73">
        <v>2</v>
      </c>
      <c r="AM385" s="59"/>
      <c r="AN385" s="59"/>
      <c r="AO385" s="60">
        <v>2</v>
      </c>
      <c r="AP385" s="59"/>
      <c r="AQ385" s="60">
        <v>0</v>
      </c>
      <c r="AR385" s="60">
        <v>13.8</v>
      </c>
      <c r="AS385" s="60">
        <v>0</v>
      </c>
      <c r="AT385" s="60">
        <v>0</v>
      </c>
      <c r="AU385" s="62"/>
      <c r="AV385" s="62"/>
      <c r="AW385" s="62"/>
      <c r="AX385" s="62"/>
      <c r="AY385" s="62"/>
      <c r="AZ385" s="62"/>
      <c r="BA385" s="62"/>
      <c r="BB385" s="62"/>
      <c r="BC385" s="62"/>
      <c r="BD385" s="62"/>
      <c r="BE385" s="62"/>
      <c r="BF385" s="62"/>
      <c r="BG385" s="62"/>
      <c r="BH385" s="62"/>
      <c r="BI385" s="62"/>
      <c r="BJ385" s="62"/>
      <c r="BK385" s="62"/>
      <c r="BL385" s="62"/>
      <c r="BM385" s="62"/>
      <c r="BN385" s="37"/>
    </row>
    <row r="386" spans="1:66" ht="15" x14ac:dyDescent="0.25">
      <c r="A386" s="71" t="s">
        <v>92</v>
      </c>
      <c r="B386" s="71" t="s">
        <v>540</v>
      </c>
      <c r="C386" s="72">
        <v>0</v>
      </c>
      <c r="D386" s="72">
        <v>1.1000000000000001</v>
      </c>
      <c r="E386" s="72">
        <v>0</v>
      </c>
      <c r="F386" s="72">
        <v>0</v>
      </c>
      <c r="G386" s="72">
        <v>0</v>
      </c>
      <c r="H386" s="72">
        <v>0</v>
      </c>
      <c r="I386" s="72">
        <v>0</v>
      </c>
      <c r="J386" s="72">
        <v>0</v>
      </c>
      <c r="K386" s="72">
        <v>0</v>
      </c>
      <c r="L386" s="72">
        <v>0</v>
      </c>
      <c r="M386" s="72">
        <v>0</v>
      </c>
      <c r="N386" s="72">
        <v>0</v>
      </c>
      <c r="O386" s="72">
        <v>0</v>
      </c>
      <c r="P386" s="72">
        <v>30.6</v>
      </c>
      <c r="Q386" s="72">
        <v>0</v>
      </c>
      <c r="R386" s="72">
        <v>0</v>
      </c>
      <c r="S386" s="72">
        <v>0</v>
      </c>
      <c r="T386" s="72">
        <v>0</v>
      </c>
      <c r="U386" s="72">
        <v>0</v>
      </c>
      <c r="V386" s="72">
        <v>0</v>
      </c>
      <c r="W386" s="72">
        <v>0</v>
      </c>
      <c r="X386" s="72">
        <v>0</v>
      </c>
      <c r="Y386" s="72">
        <v>0</v>
      </c>
      <c r="Z386" s="72">
        <v>0</v>
      </c>
      <c r="AA386" s="72">
        <v>0</v>
      </c>
      <c r="AB386" s="72">
        <v>0</v>
      </c>
      <c r="AC386" s="72">
        <v>0</v>
      </c>
      <c r="AD386" s="72">
        <v>0</v>
      </c>
      <c r="AE386" s="72">
        <v>0</v>
      </c>
      <c r="AF386" s="72">
        <v>0</v>
      </c>
      <c r="AG386" s="72">
        <v>0.6</v>
      </c>
      <c r="AH386" s="72">
        <v>32.299999999999997</v>
      </c>
      <c r="AI386" s="72">
        <v>24</v>
      </c>
      <c r="AJ386" s="74"/>
      <c r="AK386" s="60">
        <v>0.6</v>
      </c>
      <c r="AL386" s="73">
        <v>0.6</v>
      </c>
      <c r="AM386" s="59"/>
      <c r="AN386" s="59"/>
      <c r="AO386" s="60">
        <v>0.6</v>
      </c>
      <c r="AP386" s="59"/>
      <c r="AQ386" s="60">
        <v>0</v>
      </c>
      <c r="AR386" s="60">
        <v>30.6</v>
      </c>
      <c r="AS386" s="60">
        <v>0</v>
      </c>
      <c r="AT386" s="60">
        <v>0</v>
      </c>
      <c r="AU386" s="62"/>
      <c r="AV386" s="62"/>
      <c r="AW386" s="62"/>
      <c r="AX386" s="62"/>
      <c r="AY386" s="62"/>
      <c r="AZ386" s="62"/>
      <c r="BA386" s="62"/>
      <c r="BB386" s="62"/>
      <c r="BC386" s="62"/>
      <c r="BD386" s="62"/>
      <c r="BE386" s="62"/>
      <c r="BF386" s="62"/>
      <c r="BG386" s="62"/>
      <c r="BH386" s="62"/>
      <c r="BI386" s="62"/>
      <c r="BJ386" s="62"/>
      <c r="BK386" s="62"/>
      <c r="BL386" s="62"/>
      <c r="BM386" s="62"/>
      <c r="BN386" s="37"/>
    </row>
    <row r="387" spans="1:66" ht="15" x14ac:dyDescent="0.25">
      <c r="A387" s="71" t="s">
        <v>518</v>
      </c>
      <c r="B387" s="71" t="s">
        <v>541</v>
      </c>
      <c r="C387" s="72">
        <v>0</v>
      </c>
      <c r="D387" s="72">
        <v>0.41</v>
      </c>
      <c r="E387" s="72">
        <v>0</v>
      </c>
      <c r="F387" s="72">
        <v>0</v>
      </c>
      <c r="G387" s="72">
        <v>0</v>
      </c>
      <c r="H387" s="72">
        <v>0</v>
      </c>
      <c r="I387" s="72">
        <v>0</v>
      </c>
      <c r="J387" s="72">
        <v>0</v>
      </c>
      <c r="K387" s="72">
        <v>0</v>
      </c>
      <c r="L387" s="72">
        <v>0</v>
      </c>
      <c r="M387" s="72">
        <v>0</v>
      </c>
      <c r="N387" s="72">
        <v>0</v>
      </c>
      <c r="O387" s="72">
        <v>0</v>
      </c>
      <c r="P387" s="72">
        <v>0</v>
      </c>
      <c r="Q387" s="72">
        <v>0</v>
      </c>
      <c r="R387" s="72">
        <v>0</v>
      </c>
      <c r="S387" s="72">
        <v>0</v>
      </c>
      <c r="T387" s="72">
        <v>0</v>
      </c>
      <c r="U387" s="72">
        <v>5.6</v>
      </c>
      <c r="V387" s="72">
        <v>0</v>
      </c>
      <c r="W387" s="72">
        <v>0</v>
      </c>
      <c r="X387" s="72">
        <v>0</v>
      </c>
      <c r="Y387" s="72">
        <v>0</v>
      </c>
      <c r="Z387" s="72">
        <v>0</v>
      </c>
      <c r="AA387" s="72">
        <v>0</v>
      </c>
      <c r="AB387" s="72">
        <v>0</v>
      </c>
      <c r="AC387" s="72">
        <v>0</v>
      </c>
      <c r="AD387" s="72">
        <v>0</v>
      </c>
      <c r="AE387" s="72">
        <v>0</v>
      </c>
      <c r="AF387" s="72">
        <v>0</v>
      </c>
      <c r="AG387" s="72">
        <v>0</v>
      </c>
      <c r="AH387" s="72">
        <v>6.0747999999999998</v>
      </c>
      <c r="AI387" s="72">
        <v>4.32</v>
      </c>
      <c r="AJ387" s="74"/>
      <c r="AK387" s="60">
        <v>0</v>
      </c>
      <c r="AL387" s="73">
        <v>6.4799999999999996E-2</v>
      </c>
      <c r="AM387" s="59"/>
      <c r="AN387" s="59"/>
      <c r="AO387" s="60">
        <v>6.4799999999999996E-2</v>
      </c>
      <c r="AP387" s="59"/>
      <c r="AQ387" s="60">
        <v>0</v>
      </c>
      <c r="AR387" s="60">
        <v>0</v>
      </c>
      <c r="AS387" s="60">
        <v>5.6</v>
      </c>
      <c r="AT387" s="60">
        <v>0</v>
      </c>
      <c r="AU387" s="62"/>
      <c r="AV387" s="62"/>
      <c r="AW387" s="62"/>
      <c r="AX387" s="62"/>
      <c r="AY387" s="62"/>
      <c r="AZ387" s="62"/>
      <c r="BA387" s="62"/>
      <c r="BB387" s="62"/>
      <c r="BC387" s="62"/>
      <c r="BD387" s="62"/>
      <c r="BE387" s="62"/>
      <c r="BF387" s="62"/>
      <c r="BG387" s="62"/>
      <c r="BH387" s="62"/>
      <c r="BI387" s="62"/>
      <c r="BJ387" s="62"/>
      <c r="BK387" s="62"/>
      <c r="BL387" s="62"/>
      <c r="BM387" s="62"/>
      <c r="BN387" s="37"/>
    </row>
    <row r="388" spans="1:66" ht="15" x14ac:dyDescent="0.25">
      <c r="A388" s="71" t="s">
        <v>159</v>
      </c>
      <c r="B388" s="71" t="s">
        <v>542</v>
      </c>
      <c r="C388" s="72">
        <v>0</v>
      </c>
      <c r="D388" s="72">
        <v>0.318</v>
      </c>
      <c r="E388" s="72">
        <v>0</v>
      </c>
      <c r="F388" s="72">
        <v>0</v>
      </c>
      <c r="G388" s="72">
        <v>0</v>
      </c>
      <c r="H388" s="72">
        <v>0</v>
      </c>
      <c r="I388" s="72">
        <v>0</v>
      </c>
      <c r="J388" s="72">
        <v>0</v>
      </c>
      <c r="K388" s="72">
        <v>0</v>
      </c>
      <c r="L388" s="72">
        <v>0</v>
      </c>
      <c r="M388" s="72">
        <v>0</v>
      </c>
      <c r="N388" s="72">
        <v>0</v>
      </c>
      <c r="O388" s="72">
        <v>0</v>
      </c>
      <c r="P388" s="72">
        <v>0</v>
      </c>
      <c r="Q388" s="72">
        <v>0</v>
      </c>
      <c r="R388" s="72">
        <v>0</v>
      </c>
      <c r="S388" s="72">
        <v>0</v>
      </c>
      <c r="T388" s="72">
        <v>0</v>
      </c>
      <c r="U388" s="72">
        <v>0</v>
      </c>
      <c r="V388" s="72">
        <v>0</v>
      </c>
      <c r="W388" s="72">
        <v>0</v>
      </c>
      <c r="X388" s="72">
        <v>0</v>
      </c>
      <c r="Y388" s="72">
        <v>0</v>
      </c>
      <c r="Z388" s="72">
        <v>0</v>
      </c>
      <c r="AA388" s="72">
        <v>0</v>
      </c>
      <c r="AB388" s="72">
        <v>0</v>
      </c>
      <c r="AC388" s="72">
        <v>0</v>
      </c>
      <c r="AD388" s="72">
        <v>4.6710000000000003</v>
      </c>
      <c r="AE388" s="72">
        <v>0</v>
      </c>
      <c r="AF388" s="72">
        <v>0</v>
      </c>
      <c r="AG388" s="72">
        <v>0.03</v>
      </c>
      <c r="AH388" s="72">
        <v>5.0190000000000001</v>
      </c>
      <c r="AI388" s="72">
        <v>4.1470000000000002</v>
      </c>
      <c r="AJ388" s="74"/>
      <c r="AK388" s="60">
        <v>0.03</v>
      </c>
      <c r="AL388" s="73">
        <v>0.03</v>
      </c>
      <c r="AM388" s="59"/>
      <c r="AN388" s="59"/>
      <c r="AO388" s="60">
        <v>0.03</v>
      </c>
      <c r="AP388" s="59"/>
      <c r="AQ388" s="60">
        <v>0</v>
      </c>
      <c r="AR388" s="60">
        <v>0</v>
      </c>
      <c r="AS388" s="60">
        <v>0</v>
      </c>
      <c r="AT388" s="60">
        <v>0</v>
      </c>
      <c r="AU388" s="62"/>
      <c r="AV388" s="62"/>
      <c r="AW388" s="62"/>
      <c r="AX388" s="62"/>
      <c r="AY388" s="62"/>
      <c r="AZ388" s="62"/>
      <c r="BA388" s="62"/>
      <c r="BB388" s="62"/>
      <c r="BC388" s="62"/>
      <c r="BD388" s="62"/>
      <c r="BE388" s="62"/>
      <c r="BF388" s="62"/>
      <c r="BG388" s="62"/>
      <c r="BH388" s="62"/>
      <c r="BI388" s="62"/>
      <c r="BJ388" s="62"/>
      <c r="BK388" s="62"/>
      <c r="BL388" s="62"/>
      <c r="BM388" s="62"/>
      <c r="BN388" s="37"/>
    </row>
    <row r="389" spans="1:66" ht="15" x14ac:dyDescent="0.25">
      <c r="A389" s="71" t="s">
        <v>204</v>
      </c>
      <c r="B389" s="71" t="s">
        <v>643</v>
      </c>
      <c r="C389" s="72">
        <v>0</v>
      </c>
      <c r="D389" s="72">
        <v>2</v>
      </c>
      <c r="E389" s="72">
        <v>0</v>
      </c>
      <c r="F389" s="72">
        <v>0</v>
      </c>
      <c r="G389" s="72">
        <v>0</v>
      </c>
      <c r="H389" s="72">
        <v>0</v>
      </c>
      <c r="I389" s="72">
        <v>0</v>
      </c>
      <c r="J389" s="72">
        <v>0</v>
      </c>
      <c r="K389" s="72">
        <v>0</v>
      </c>
      <c r="L389" s="72">
        <v>0</v>
      </c>
      <c r="M389" s="72">
        <v>0</v>
      </c>
      <c r="N389" s="72">
        <v>0</v>
      </c>
      <c r="O389" s="72">
        <v>0</v>
      </c>
      <c r="P389" s="72">
        <v>0</v>
      </c>
      <c r="Q389" s="72">
        <v>0</v>
      </c>
      <c r="R389" s="72">
        <v>0</v>
      </c>
      <c r="S389" s="72">
        <v>0</v>
      </c>
      <c r="T389" s="72">
        <v>0</v>
      </c>
      <c r="U389" s="72">
        <v>10</v>
      </c>
      <c r="V389" s="72">
        <v>0</v>
      </c>
      <c r="W389" s="72">
        <v>0</v>
      </c>
      <c r="X389" s="72">
        <v>0</v>
      </c>
      <c r="Y389" s="72">
        <v>0</v>
      </c>
      <c r="Z389" s="72">
        <v>0</v>
      </c>
      <c r="AA389" s="72">
        <v>0</v>
      </c>
      <c r="AB389" s="72">
        <v>0</v>
      </c>
      <c r="AC389" s="72">
        <v>0</v>
      </c>
      <c r="AD389" s="72">
        <v>0</v>
      </c>
      <c r="AE389" s="72">
        <v>0</v>
      </c>
      <c r="AF389" s="72">
        <v>0</v>
      </c>
      <c r="AG389" s="72">
        <v>0</v>
      </c>
      <c r="AH389" s="72">
        <v>12</v>
      </c>
      <c r="AI389" s="72" t="s">
        <v>633</v>
      </c>
      <c r="AJ389" s="74"/>
      <c r="AK389" s="60">
        <v>0</v>
      </c>
      <c r="AL389" s="126">
        <v>0</v>
      </c>
      <c r="AM389" s="59"/>
      <c r="AN389" s="59"/>
      <c r="AO389" s="60">
        <v>0</v>
      </c>
      <c r="AP389" s="59"/>
      <c r="AQ389" s="60">
        <v>0</v>
      </c>
      <c r="AR389" s="60">
        <v>0</v>
      </c>
      <c r="AS389" s="60">
        <v>10</v>
      </c>
      <c r="AT389" s="60">
        <v>0</v>
      </c>
      <c r="AU389" s="62"/>
      <c r="AV389" s="62"/>
      <c r="AW389" s="62"/>
      <c r="AX389" s="62"/>
      <c r="AY389" s="62"/>
      <c r="AZ389" s="62"/>
      <c r="BA389" s="62"/>
      <c r="BB389" s="62"/>
      <c r="BC389" s="62"/>
      <c r="BD389" s="62"/>
      <c r="BE389" s="62"/>
      <c r="BF389" s="62"/>
      <c r="BG389" s="62"/>
      <c r="BH389" s="62"/>
      <c r="BI389" s="62"/>
      <c r="BJ389" s="62"/>
      <c r="BK389" s="62"/>
      <c r="BL389" s="62"/>
      <c r="BM389" s="62"/>
      <c r="BN389" s="37"/>
    </row>
    <row r="390" spans="1:66" ht="15" x14ac:dyDescent="0.25">
      <c r="A390" s="71" t="s">
        <v>138</v>
      </c>
      <c r="B390" s="71" t="s">
        <v>543</v>
      </c>
      <c r="C390" s="72">
        <v>0</v>
      </c>
      <c r="D390" s="72">
        <v>0.29599999999999999</v>
      </c>
      <c r="E390" s="72">
        <v>0</v>
      </c>
      <c r="F390" s="72">
        <v>0</v>
      </c>
      <c r="G390" s="72">
        <v>0</v>
      </c>
      <c r="H390" s="72">
        <v>0</v>
      </c>
      <c r="I390" s="72">
        <v>0</v>
      </c>
      <c r="J390" s="72">
        <v>0</v>
      </c>
      <c r="K390" s="72">
        <v>0</v>
      </c>
      <c r="L390" s="72">
        <v>0</v>
      </c>
      <c r="M390" s="72">
        <v>0</v>
      </c>
      <c r="N390" s="72">
        <v>0</v>
      </c>
      <c r="O390" s="72">
        <v>0</v>
      </c>
      <c r="P390" s="72">
        <v>0</v>
      </c>
      <c r="Q390" s="72">
        <v>0</v>
      </c>
      <c r="R390" s="72">
        <v>0</v>
      </c>
      <c r="S390" s="72">
        <v>0</v>
      </c>
      <c r="T390" s="72">
        <v>0</v>
      </c>
      <c r="U390" s="72">
        <v>0</v>
      </c>
      <c r="V390" s="72">
        <v>4.1210000000000004</v>
      </c>
      <c r="W390" s="72">
        <v>0</v>
      </c>
      <c r="X390" s="72">
        <v>0</v>
      </c>
      <c r="Y390" s="72">
        <v>0</v>
      </c>
      <c r="Z390" s="72">
        <v>0</v>
      </c>
      <c r="AA390" s="72">
        <v>0</v>
      </c>
      <c r="AB390" s="72">
        <v>0</v>
      </c>
      <c r="AC390" s="72">
        <v>0</v>
      </c>
      <c r="AD390" s="72">
        <v>0</v>
      </c>
      <c r="AE390" s="72">
        <v>0</v>
      </c>
      <c r="AF390" s="72">
        <v>0</v>
      </c>
      <c r="AG390" s="72" t="s">
        <v>633</v>
      </c>
      <c r="AH390" s="72">
        <v>4.4600500000000007</v>
      </c>
      <c r="AI390" s="72">
        <v>2.87</v>
      </c>
      <c r="AJ390" s="74"/>
      <c r="AK390" s="60">
        <v>0</v>
      </c>
      <c r="AL390" s="73">
        <v>4.3049999999999998E-2</v>
      </c>
      <c r="AM390" s="59"/>
      <c r="AN390" s="59"/>
      <c r="AO390" s="60">
        <v>4.3049999999999998E-2</v>
      </c>
      <c r="AP390" s="59"/>
      <c r="AQ390" s="60">
        <v>0</v>
      </c>
      <c r="AR390" s="60">
        <v>0</v>
      </c>
      <c r="AS390" s="60">
        <v>4.1210000000000004</v>
      </c>
      <c r="AT390" s="60">
        <v>0</v>
      </c>
      <c r="AU390" s="62"/>
      <c r="AV390" s="62"/>
      <c r="AW390" s="62"/>
      <c r="AX390" s="62"/>
      <c r="AY390" s="62"/>
      <c r="AZ390" s="62"/>
      <c r="BA390" s="62"/>
      <c r="BB390" s="62"/>
      <c r="BC390" s="62"/>
      <c r="BD390" s="62"/>
      <c r="BE390" s="62"/>
      <c r="BF390" s="62"/>
      <c r="BG390" s="62"/>
      <c r="BH390" s="62"/>
      <c r="BI390" s="62"/>
      <c r="BJ390" s="62"/>
      <c r="BK390" s="62"/>
      <c r="BL390" s="62"/>
      <c r="BM390" s="62"/>
      <c r="BN390" s="37"/>
    </row>
    <row r="391" spans="1:66" ht="15" x14ac:dyDescent="0.25">
      <c r="A391" s="71" t="s">
        <v>127</v>
      </c>
      <c r="B391" s="71" t="s">
        <v>544</v>
      </c>
      <c r="C391" s="72">
        <v>0</v>
      </c>
      <c r="D391" s="72">
        <v>14.832000000000001</v>
      </c>
      <c r="E391" s="72">
        <v>0</v>
      </c>
      <c r="F391" s="72">
        <v>0</v>
      </c>
      <c r="G391" s="72">
        <v>0</v>
      </c>
      <c r="H391" s="72">
        <v>0</v>
      </c>
      <c r="I391" s="72">
        <v>0</v>
      </c>
      <c r="J391" s="72">
        <v>0</v>
      </c>
      <c r="K391" s="72">
        <v>3.71</v>
      </c>
      <c r="L391" s="72">
        <v>10.664</v>
      </c>
      <c r="M391" s="72">
        <v>22.798999999999999</v>
      </c>
      <c r="N391" s="72">
        <v>65.516999999999996</v>
      </c>
      <c r="O391" s="72">
        <v>0</v>
      </c>
      <c r="P391" s="72">
        <v>32.043999999999997</v>
      </c>
      <c r="Q391" s="72">
        <v>0</v>
      </c>
      <c r="R391" s="72">
        <v>0</v>
      </c>
      <c r="S391" s="72">
        <v>0</v>
      </c>
      <c r="T391" s="72">
        <v>0</v>
      </c>
      <c r="U391" s="72">
        <v>0</v>
      </c>
      <c r="V391" s="72">
        <v>0.54</v>
      </c>
      <c r="W391" s="72">
        <v>0</v>
      </c>
      <c r="X391" s="72">
        <v>0</v>
      </c>
      <c r="Y391" s="72">
        <v>0</v>
      </c>
      <c r="Z391" s="72">
        <v>0</v>
      </c>
      <c r="AA391" s="72">
        <v>0</v>
      </c>
      <c r="AB391" s="72">
        <v>0</v>
      </c>
      <c r="AC391" s="72">
        <v>0</v>
      </c>
      <c r="AD391" s="72">
        <v>0</v>
      </c>
      <c r="AE391" s="72">
        <v>0</v>
      </c>
      <c r="AF391" s="72">
        <v>0</v>
      </c>
      <c r="AG391" s="72">
        <v>3.089</v>
      </c>
      <c r="AH391" s="72">
        <v>153.19499999999999</v>
      </c>
      <c r="AI391" s="72">
        <v>112.88500000000001</v>
      </c>
      <c r="AJ391" s="74"/>
      <c r="AK391" s="60">
        <v>3.089</v>
      </c>
      <c r="AL391" s="73">
        <v>3.089</v>
      </c>
      <c r="AM391" s="59"/>
      <c r="AN391" s="59"/>
      <c r="AO391" s="60">
        <v>3.089</v>
      </c>
      <c r="AP391" s="59"/>
      <c r="AQ391" s="60">
        <v>0</v>
      </c>
      <c r="AR391" s="60">
        <v>120.36</v>
      </c>
      <c r="AS391" s="60">
        <v>0.54</v>
      </c>
      <c r="AT391" s="60">
        <v>0</v>
      </c>
      <c r="AU391" s="62"/>
      <c r="AV391" s="62"/>
      <c r="AW391" s="62"/>
      <c r="AX391" s="62"/>
      <c r="AY391" s="62"/>
      <c r="AZ391" s="62"/>
      <c r="BA391" s="62"/>
      <c r="BB391" s="62"/>
      <c r="BC391" s="62"/>
      <c r="BD391" s="62"/>
      <c r="BE391" s="62"/>
      <c r="BF391" s="62"/>
      <c r="BG391" s="62"/>
      <c r="BH391" s="62"/>
      <c r="BI391" s="62"/>
      <c r="BJ391" s="62"/>
      <c r="BK391" s="62"/>
      <c r="BL391" s="62"/>
      <c r="BM391" s="62"/>
      <c r="BN391" s="37"/>
    </row>
    <row r="392" spans="1:66" ht="15" x14ac:dyDescent="0.25">
      <c r="A392" s="71" t="s">
        <v>92</v>
      </c>
      <c r="B392" s="71" t="s">
        <v>545</v>
      </c>
      <c r="C392" s="72">
        <v>0</v>
      </c>
      <c r="D392" s="72">
        <v>2</v>
      </c>
      <c r="E392" s="72">
        <v>0</v>
      </c>
      <c r="F392" s="72">
        <v>0</v>
      </c>
      <c r="G392" s="72">
        <v>0</v>
      </c>
      <c r="H392" s="72">
        <v>0</v>
      </c>
      <c r="I392" s="72">
        <v>0</v>
      </c>
      <c r="J392" s="72">
        <v>0</v>
      </c>
      <c r="K392" s="72">
        <v>0</v>
      </c>
      <c r="L392" s="72">
        <v>0</v>
      </c>
      <c r="M392" s="72">
        <v>34.200000000000003</v>
      </c>
      <c r="N392" s="72">
        <v>0</v>
      </c>
      <c r="O392" s="72">
        <v>37.5</v>
      </c>
      <c r="P392" s="72">
        <v>10.6</v>
      </c>
      <c r="Q392" s="72">
        <v>0</v>
      </c>
      <c r="R392" s="72">
        <v>0</v>
      </c>
      <c r="S392" s="72">
        <v>0</v>
      </c>
      <c r="T392" s="72">
        <v>0</v>
      </c>
      <c r="U392" s="72">
        <v>0</v>
      </c>
      <c r="V392" s="72">
        <v>0</v>
      </c>
      <c r="W392" s="72">
        <v>0</v>
      </c>
      <c r="X392" s="72">
        <v>0</v>
      </c>
      <c r="Y392" s="72">
        <v>0</v>
      </c>
      <c r="Z392" s="72">
        <v>0</v>
      </c>
      <c r="AA392" s="72">
        <v>0</v>
      </c>
      <c r="AB392" s="72">
        <v>0</v>
      </c>
      <c r="AC392" s="72">
        <v>0</v>
      </c>
      <c r="AD392" s="72">
        <v>0</v>
      </c>
      <c r="AE392" s="72">
        <v>0</v>
      </c>
      <c r="AF392" s="72">
        <v>0</v>
      </c>
      <c r="AG392" s="72">
        <v>0.5</v>
      </c>
      <c r="AH392" s="72">
        <v>84.8</v>
      </c>
      <c r="AI392" s="72">
        <v>65</v>
      </c>
      <c r="AJ392" s="74"/>
      <c r="AK392" s="60">
        <v>0.5</v>
      </c>
      <c r="AL392" s="73">
        <v>0.5</v>
      </c>
      <c r="AM392" s="59"/>
      <c r="AN392" s="59"/>
      <c r="AO392" s="60">
        <v>0.5</v>
      </c>
      <c r="AP392" s="59"/>
      <c r="AQ392" s="60">
        <v>0</v>
      </c>
      <c r="AR392" s="60">
        <v>82.3</v>
      </c>
      <c r="AS392" s="60">
        <v>0</v>
      </c>
      <c r="AT392" s="60">
        <v>0</v>
      </c>
      <c r="AU392" s="62"/>
      <c r="AV392" s="62"/>
      <c r="AW392" s="62"/>
      <c r="AX392" s="62"/>
      <c r="AY392" s="62"/>
      <c r="AZ392" s="62"/>
      <c r="BA392" s="62"/>
      <c r="BB392" s="62"/>
      <c r="BC392" s="62"/>
      <c r="BD392" s="62"/>
      <c r="BE392" s="62"/>
      <c r="BF392" s="62"/>
      <c r="BG392" s="62"/>
      <c r="BH392" s="62"/>
      <c r="BI392" s="62"/>
      <c r="BJ392" s="62"/>
      <c r="BK392" s="62"/>
      <c r="BL392" s="62"/>
      <c r="BM392" s="62"/>
      <c r="BN392" s="37"/>
    </row>
    <row r="393" spans="1:66" ht="15" x14ac:dyDescent="0.25">
      <c r="A393" s="71" t="s">
        <v>157</v>
      </c>
      <c r="B393" s="71" t="s">
        <v>546</v>
      </c>
      <c r="C393" s="72">
        <v>0</v>
      </c>
      <c r="D393" s="72">
        <v>1.93</v>
      </c>
      <c r="E393" s="72">
        <v>0.09</v>
      </c>
      <c r="F393" s="72">
        <v>0</v>
      </c>
      <c r="G393" s="72">
        <v>0</v>
      </c>
      <c r="H393" s="72">
        <v>0</v>
      </c>
      <c r="I393" s="72">
        <v>0</v>
      </c>
      <c r="J393" s="72">
        <v>0</v>
      </c>
      <c r="K393" s="72">
        <v>5.0999999999999996</v>
      </c>
      <c r="L393" s="72">
        <v>0</v>
      </c>
      <c r="M393" s="72">
        <v>16.8</v>
      </c>
      <c r="N393" s="72">
        <v>29.2</v>
      </c>
      <c r="O393" s="72">
        <v>7.2</v>
      </c>
      <c r="P393" s="72">
        <v>17.600000000000001</v>
      </c>
      <c r="Q393" s="72">
        <v>0</v>
      </c>
      <c r="R393" s="72">
        <v>0</v>
      </c>
      <c r="S393" s="72">
        <v>0</v>
      </c>
      <c r="T393" s="72">
        <v>4.92</v>
      </c>
      <c r="U393" s="72">
        <v>0</v>
      </c>
      <c r="V393" s="72">
        <v>10.5</v>
      </c>
      <c r="W393" s="72">
        <v>0</v>
      </c>
      <c r="X393" s="72">
        <v>0</v>
      </c>
      <c r="Y393" s="72">
        <v>0</v>
      </c>
      <c r="Z393" s="72">
        <v>0</v>
      </c>
      <c r="AA393" s="72">
        <v>0</v>
      </c>
      <c r="AB393" s="72">
        <v>0</v>
      </c>
      <c r="AC393" s="72">
        <v>0</v>
      </c>
      <c r="AD393" s="72">
        <v>0</v>
      </c>
      <c r="AE393" s="72">
        <v>0</v>
      </c>
      <c r="AF393" s="72">
        <v>0</v>
      </c>
      <c r="AG393" s="72">
        <v>1.911</v>
      </c>
      <c r="AH393" s="72">
        <v>95.251000000000019</v>
      </c>
      <c r="AI393" s="72">
        <v>85.7</v>
      </c>
      <c r="AJ393" s="74"/>
      <c r="AK393" s="60">
        <v>1.911</v>
      </c>
      <c r="AL393" s="73">
        <v>1.911</v>
      </c>
      <c r="AM393" s="59"/>
      <c r="AN393" s="59"/>
      <c r="AO393" s="60">
        <v>1.911</v>
      </c>
      <c r="AP393" s="59"/>
      <c r="AQ393" s="60">
        <v>0.09</v>
      </c>
      <c r="AR393" s="60">
        <v>70.8</v>
      </c>
      <c r="AS393" s="60">
        <v>10.5</v>
      </c>
      <c r="AT393" s="60">
        <v>0</v>
      </c>
      <c r="AU393" s="62"/>
      <c r="AV393" s="62"/>
      <c r="AW393" s="62"/>
      <c r="AX393" s="62"/>
      <c r="AY393" s="62"/>
      <c r="AZ393" s="62"/>
      <c r="BA393" s="62"/>
      <c r="BB393" s="62"/>
      <c r="BC393" s="62"/>
      <c r="BD393" s="62"/>
      <c r="BE393" s="62"/>
      <c r="BF393" s="62"/>
      <c r="BG393" s="62"/>
      <c r="BH393" s="62"/>
      <c r="BI393" s="62"/>
      <c r="BJ393" s="62"/>
      <c r="BK393" s="62"/>
      <c r="BL393" s="62"/>
      <c r="BM393" s="62"/>
      <c r="BN393" s="37"/>
    </row>
    <row r="394" spans="1:66" ht="15" x14ac:dyDescent="0.25">
      <c r="A394" s="71" t="s">
        <v>89</v>
      </c>
      <c r="B394" s="71" t="s">
        <v>547</v>
      </c>
      <c r="C394" s="72">
        <v>0</v>
      </c>
      <c r="D394" s="72">
        <v>1.177</v>
      </c>
      <c r="E394" s="72">
        <v>0</v>
      </c>
      <c r="F394" s="72">
        <v>0</v>
      </c>
      <c r="G394" s="72">
        <v>0</v>
      </c>
      <c r="H394" s="72">
        <v>0</v>
      </c>
      <c r="I394" s="72">
        <v>0</v>
      </c>
      <c r="J394" s="72">
        <v>0</v>
      </c>
      <c r="K394" s="72">
        <v>0</v>
      </c>
      <c r="L394" s="72">
        <v>0</v>
      </c>
      <c r="M394" s="72">
        <v>0</v>
      </c>
      <c r="N394" s="72">
        <v>0</v>
      </c>
      <c r="O394" s="72">
        <v>0</v>
      </c>
      <c r="P394" s="72">
        <v>0</v>
      </c>
      <c r="Q394" s="72">
        <v>0</v>
      </c>
      <c r="R394" s="72">
        <v>0</v>
      </c>
      <c r="S394" s="72">
        <v>0</v>
      </c>
      <c r="T394" s="72">
        <v>0</v>
      </c>
      <c r="U394" s="72">
        <v>20.84</v>
      </c>
      <c r="V394" s="72">
        <v>0</v>
      </c>
      <c r="W394" s="72">
        <v>0</v>
      </c>
      <c r="X394" s="72">
        <v>0</v>
      </c>
      <c r="Y394" s="72">
        <v>0</v>
      </c>
      <c r="Z394" s="72">
        <v>0</v>
      </c>
      <c r="AA394" s="72">
        <v>0</v>
      </c>
      <c r="AB394" s="72">
        <v>0</v>
      </c>
      <c r="AC394" s="72">
        <v>0</v>
      </c>
      <c r="AD394" s="72">
        <v>0</v>
      </c>
      <c r="AE394" s="72">
        <v>0</v>
      </c>
      <c r="AF394" s="72">
        <v>0</v>
      </c>
      <c r="AG394" s="72">
        <v>0.20200000000000001</v>
      </c>
      <c r="AH394" s="72">
        <v>22.219000000000001</v>
      </c>
      <c r="AI394" s="72">
        <v>15.673999999999999</v>
      </c>
      <c r="AJ394" s="74"/>
      <c r="AK394" s="60">
        <v>0.20200000000000001</v>
      </c>
      <c r="AL394" s="73">
        <v>0.20200000000000001</v>
      </c>
      <c r="AM394" s="59"/>
      <c r="AN394" s="59"/>
      <c r="AO394" s="60">
        <v>0.20200000000000001</v>
      </c>
      <c r="AP394" s="59"/>
      <c r="AQ394" s="60">
        <v>0</v>
      </c>
      <c r="AR394" s="60">
        <v>0</v>
      </c>
      <c r="AS394" s="60">
        <v>20.84</v>
      </c>
      <c r="AT394" s="60">
        <v>0</v>
      </c>
      <c r="AU394" s="62"/>
      <c r="AV394" s="62"/>
      <c r="AW394" s="62"/>
      <c r="AX394" s="62"/>
      <c r="AY394" s="62"/>
      <c r="AZ394" s="62"/>
      <c r="BA394" s="62"/>
      <c r="BB394" s="62"/>
      <c r="BC394" s="62"/>
      <c r="BD394" s="62"/>
      <c r="BE394" s="62"/>
      <c r="BF394" s="62"/>
      <c r="BG394" s="62"/>
      <c r="BH394" s="62"/>
      <c r="BI394" s="62"/>
      <c r="BJ394" s="62"/>
      <c r="BK394" s="62"/>
      <c r="BL394" s="62"/>
      <c r="BM394" s="62"/>
      <c r="BN394" s="37"/>
    </row>
    <row r="395" spans="1:66" ht="15" x14ac:dyDescent="0.25">
      <c r="A395" s="71" t="s">
        <v>143</v>
      </c>
      <c r="B395" s="71" t="s">
        <v>548</v>
      </c>
      <c r="C395" s="72">
        <v>0</v>
      </c>
      <c r="D395" s="72">
        <v>0.34599999999999997</v>
      </c>
      <c r="E395" s="72">
        <v>0</v>
      </c>
      <c r="F395" s="72">
        <v>0</v>
      </c>
      <c r="G395" s="72">
        <v>0</v>
      </c>
      <c r="H395" s="72">
        <v>0</v>
      </c>
      <c r="I395" s="72">
        <v>0</v>
      </c>
      <c r="J395" s="72">
        <v>0</v>
      </c>
      <c r="K395" s="72">
        <v>0</v>
      </c>
      <c r="L395" s="72">
        <v>0</v>
      </c>
      <c r="M395" s="72">
        <v>2.4</v>
      </c>
      <c r="N395" s="72">
        <v>0</v>
      </c>
      <c r="O395" s="72">
        <v>0</v>
      </c>
      <c r="P395" s="72">
        <v>21.9</v>
      </c>
      <c r="Q395" s="72">
        <v>0</v>
      </c>
      <c r="R395" s="72">
        <v>0</v>
      </c>
      <c r="S395" s="72">
        <v>0</v>
      </c>
      <c r="T395" s="72">
        <v>0</v>
      </c>
      <c r="U395" s="72">
        <v>0</v>
      </c>
      <c r="V395" s="72">
        <v>0</v>
      </c>
      <c r="W395" s="72">
        <v>0</v>
      </c>
      <c r="X395" s="72">
        <v>0</v>
      </c>
      <c r="Y395" s="72">
        <v>0</v>
      </c>
      <c r="Z395" s="72">
        <v>0</v>
      </c>
      <c r="AA395" s="72">
        <v>0</v>
      </c>
      <c r="AB395" s="72">
        <v>0</v>
      </c>
      <c r="AC395" s="72">
        <v>0</v>
      </c>
      <c r="AD395" s="72">
        <v>0</v>
      </c>
      <c r="AE395" s="72">
        <v>0</v>
      </c>
      <c r="AF395" s="72">
        <v>0</v>
      </c>
      <c r="AG395" s="72">
        <v>0.6</v>
      </c>
      <c r="AH395" s="72">
        <v>25.245999999999999</v>
      </c>
      <c r="AI395" s="72">
        <v>22.771000000000001</v>
      </c>
      <c r="AJ395" s="74"/>
      <c r="AK395" s="60">
        <v>0.6</v>
      </c>
      <c r="AL395" s="73">
        <v>0.6</v>
      </c>
      <c r="AM395" s="59"/>
      <c r="AN395" s="59"/>
      <c r="AO395" s="60">
        <v>0.6</v>
      </c>
      <c r="AP395" s="59"/>
      <c r="AQ395" s="60">
        <v>0</v>
      </c>
      <c r="AR395" s="60">
        <v>24.3</v>
      </c>
      <c r="AS395" s="60">
        <v>0</v>
      </c>
      <c r="AT395" s="60">
        <v>0</v>
      </c>
      <c r="AU395" s="62"/>
      <c r="AV395" s="62"/>
      <c r="AW395" s="62"/>
      <c r="AX395" s="62"/>
      <c r="AY395" s="62"/>
      <c r="AZ395" s="62"/>
      <c r="BA395" s="62"/>
      <c r="BB395" s="62"/>
      <c r="BC395" s="62"/>
      <c r="BD395" s="62"/>
      <c r="BE395" s="62"/>
      <c r="BF395" s="62"/>
      <c r="BG395" s="62"/>
      <c r="BH395" s="62"/>
      <c r="BI395" s="62"/>
      <c r="BJ395" s="62"/>
      <c r="BK395" s="62"/>
      <c r="BL395" s="62"/>
      <c r="BM395" s="62"/>
      <c r="BN395" s="37"/>
    </row>
    <row r="396" spans="1:66" ht="15" x14ac:dyDescent="0.25">
      <c r="A396" s="71" t="s">
        <v>407</v>
      </c>
      <c r="B396" s="71" t="s">
        <v>549</v>
      </c>
      <c r="C396" s="72">
        <v>0</v>
      </c>
      <c r="D396" s="72">
        <v>0.45</v>
      </c>
      <c r="E396" s="72">
        <v>0</v>
      </c>
      <c r="F396" s="72">
        <v>0</v>
      </c>
      <c r="G396" s="72">
        <v>0</v>
      </c>
      <c r="H396" s="72">
        <v>0</v>
      </c>
      <c r="I396" s="72">
        <v>0</v>
      </c>
      <c r="J396" s="72">
        <v>0</v>
      </c>
      <c r="K396" s="72">
        <v>0</v>
      </c>
      <c r="L396" s="72">
        <v>0</v>
      </c>
      <c r="M396" s="72">
        <v>0</v>
      </c>
      <c r="N396" s="72">
        <v>0</v>
      </c>
      <c r="O396" s="72">
        <v>0</v>
      </c>
      <c r="P396" s="72">
        <v>0</v>
      </c>
      <c r="Q396" s="72">
        <v>0</v>
      </c>
      <c r="R396" s="72">
        <v>0</v>
      </c>
      <c r="S396" s="72">
        <v>0</v>
      </c>
      <c r="T396" s="72">
        <v>0</v>
      </c>
      <c r="U396" s="72">
        <v>0</v>
      </c>
      <c r="V396" s="72">
        <v>4</v>
      </c>
      <c r="W396" s="72">
        <v>0</v>
      </c>
      <c r="X396" s="72">
        <v>0</v>
      </c>
      <c r="Y396" s="72">
        <v>0</v>
      </c>
      <c r="Z396" s="72">
        <v>0</v>
      </c>
      <c r="AA396" s="72">
        <v>0</v>
      </c>
      <c r="AB396" s="72">
        <v>0</v>
      </c>
      <c r="AC396" s="72">
        <v>0.13</v>
      </c>
      <c r="AD396" s="72">
        <v>0</v>
      </c>
      <c r="AE396" s="72">
        <v>0</v>
      </c>
      <c r="AF396" s="72">
        <v>0</v>
      </c>
      <c r="AG396" s="72">
        <v>0.16</v>
      </c>
      <c r="AH396" s="72">
        <v>4.74</v>
      </c>
      <c r="AI396" s="72">
        <v>3.8</v>
      </c>
      <c r="AJ396" s="74"/>
      <c r="AK396" s="60">
        <v>0.16</v>
      </c>
      <c r="AL396" s="73">
        <v>0.16</v>
      </c>
      <c r="AM396" s="59"/>
      <c r="AN396" s="59"/>
      <c r="AO396" s="60">
        <v>0.28999999999999998</v>
      </c>
      <c r="AP396" s="59"/>
      <c r="AQ396" s="60">
        <v>0</v>
      </c>
      <c r="AR396" s="60">
        <v>0</v>
      </c>
      <c r="AS396" s="60">
        <v>4</v>
      </c>
      <c r="AT396" s="60">
        <v>0</v>
      </c>
      <c r="AU396" s="62"/>
      <c r="AV396" s="62"/>
      <c r="AW396" s="62"/>
      <c r="AX396" s="62"/>
      <c r="AY396" s="62"/>
      <c r="AZ396" s="62"/>
      <c r="BA396" s="62"/>
      <c r="BB396" s="62"/>
      <c r="BC396" s="62"/>
      <c r="BD396" s="62"/>
      <c r="BE396" s="62"/>
      <c r="BF396" s="62"/>
      <c r="BG396" s="62"/>
      <c r="BH396" s="62"/>
      <c r="BI396" s="62"/>
      <c r="BJ396" s="62"/>
      <c r="BK396" s="62"/>
      <c r="BL396" s="62"/>
      <c r="BM396" s="62"/>
      <c r="BN396" s="37"/>
    </row>
    <row r="397" spans="1:66" ht="15" x14ac:dyDescent="0.25">
      <c r="A397" s="71" t="s">
        <v>206</v>
      </c>
      <c r="B397" s="71" t="s">
        <v>550</v>
      </c>
      <c r="C397" s="72">
        <v>0</v>
      </c>
      <c r="D397" s="72">
        <v>0</v>
      </c>
      <c r="E397" s="72">
        <v>0</v>
      </c>
      <c r="F397" s="72">
        <v>0</v>
      </c>
      <c r="G397" s="72">
        <v>0</v>
      </c>
      <c r="H397" s="72">
        <v>0</v>
      </c>
      <c r="I397" s="72">
        <v>0</v>
      </c>
      <c r="J397" s="72">
        <v>0</v>
      </c>
      <c r="K397" s="72">
        <v>5.6</v>
      </c>
      <c r="L397" s="72">
        <v>0</v>
      </c>
      <c r="M397" s="72">
        <v>0</v>
      </c>
      <c r="N397" s="72">
        <v>0</v>
      </c>
      <c r="O397" s="72">
        <v>0</v>
      </c>
      <c r="P397" s="72">
        <v>0</v>
      </c>
      <c r="Q397" s="72">
        <v>0</v>
      </c>
      <c r="R397" s="72">
        <v>0</v>
      </c>
      <c r="S397" s="72">
        <v>0.2</v>
      </c>
      <c r="T397" s="72">
        <v>7.2</v>
      </c>
      <c r="U397" s="72">
        <v>0</v>
      </c>
      <c r="V397" s="72">
        <v>0</v>
      </c>
      <c r="W397" s="72">
        <v>0</v>
      </c>
      <c r="X397" s="72">
        <v>0</v>
      </c>
      <c r="Y397" s="72">
        <v>158.4</v>
      </c>
      <c r="Z397" s="72">
        <v>0</v>
      </c>
      <c r="AA397" s="72">
        <v>11.9</v>
      </c>
      <c r="AB397" s="72">
        <v>29.8</v>
      </c>
      <c r="AC397" s="72">
        <v>0</v>
      </c>
      <c r="AD397" s="72">
        <v>0</v>
      </c>
      <c r="AE397" s="72">
        <v>0</v>
      </c>
      <c r="AF397" s="72">
        <v>0</v>
      </c>
      <c r="AG397" s="72">
        <v>2.1</v>
      </c>
      <c r="AH397" s="72">
        <v>203.3</v>
      </c>
      <c r="AI397" s="72">
        <v>176.7</v>
      </c>
      <c r="AJ397" s="74"/>
      <c r="AK397" s="60">
        <v>2.1</v>
      </c>
      <c r="AL397" s="73">
        <v>2.1</v>
      </c>
      <c r="AM397" s="59"/>
      <c r="AN397" s="59"/>
      <c r="AO397" s="60">
        <v>14</v>
      </c>
      <c r="AP397" s="59"/>
      <c r="AQ397" s="60">
        <v>0</v>
      </c>
      <c r="AR397" s="60">
        <v>158.4</v>
      </c>
      <c r="AS397" s="60">
        <v>0</v>
      </c>
      <c r="AT397" s="60">
        <v>17.899999999999999</v>
      </c>
      <c r="AU397" s="62"/>
      <c r="AV397" s="62"/>
      <c r="AW397" s="62"/>
      <c r="AX397" s="62"/>
      <c r="AY397" s="62"/>
      <c r="AZ397" s="62"/>
      <c r="BA397" s="62"/>
      <c r="BB397" s="62"/>
      <c r="BC397" s="62"/>
      <c r="BD397" s="62"/>
      <c r="BE397" s="62"/>
      <c r="BF397" s="62"/>
      <c r="BG397" s="62"/>
      <c r="BH397" s="62"/>
      <c r="BI397" s="62"/>
      <c r="BJ397" s="62"/>
      <c r="BK397" s="62"/>
      <c r="BL397" s="62"/>
      <c r="BM397" s="62"/>
      <c r="BN397" s="37"/>
    </row>
    <row r="398" spans="1:66" ht="15" x14ac:dyDescent="0.25">
      <c r="A398" s="71" t="s">
        <v>58</v>
      </c>
      <c r="B398" s="71" t="s">
        <v>551</v>
      </c>
      <c r="C398" s="72">
        <v>0</v>
      </c>
      <c r="D398" s="72">
        <v>0.2</v>
      </c>
      <c r="E398" s="72">
        <v>0</v>
      </c>
      <c r="F398" s="72">
        <v>0</v>
      </c>
      <c r="G398" s="72">
        <v>0</v>
      </c>
      <c r="H398" s="72">
        <v>0</v>
      </c>
      <c r="I398" s="72">
        <v>0</v>
      </c>
      <c r="J398" s="72">
        <v>0</v>
      </c>
      <c r="K398" s="72">
        <v>0</v>
      </c>
      <c r="L398" s="72">
        <v>0</v>
      </c>
      <c r="M398" s="72">
        <v>0</v>
      </c>
      <c r="N398" s="72">
        <v>0</v>
      </c>
      <c r="O398" s="72">
        <v>0</v>
      </c>
      <c r="P398" s="72">
        <v>0</v>
      </c>
      <c r="Q398" s="72">
        <v>0</v>
      </c>
      <c r="R398" s="72">
        <v>0</v>
      </c>
      <c r="S398" s="72">
        <v>0</v>
      </c>
      <c r="T398" s="72">
        <v>0</v>
      </c>
      <c r="U398" s="72">
        <v>0</v>
      </c>
      <c r="V398" s="72">
        <v>0</v>
      </c>
      <c r="W398" s="72">
        <v>0</v>
      </c>
      <c r="X398" s="72">
        <v>0</v>
      </c>
      <c r="Y398" s="72">
        <v>0</v>
      </c>
      <c r="Z398" s="72">
        <v>0</v>
      </c>
      <c r="AA398" s="72">
        <v>0</v>
      </c>
      <c r="AB398" s="72">
        <v>0</v>
      </c>
      <c r="AC398" s="72">
        <v>0</v>
      </c>
      <c r="AD398" s="72">
        <v>0</v>
      </c>
      <c r="AE398" s="72">
        <v>0</v>
      </c>
      <c r="AF398" s="72">
        <v>0</v>
      </c>
      <c r="AG398" s="72">
        <v>0</v>
      </c>
      <c r="AH398" s="72">
        <v>0.63500000000000001</v>
      </c>
      <c r="AI398" s="72">
        <v>29</v>
      </c>
      <c r="AJ398" s="74"/>
      <c r="AK398" s="60">
        <v>0</v>
      </c>
      <c r="AL398" s="73">
        <v>0.435</v>
      </c>
      <c r="AM398" s="59"/>
      <c r="AN398" s="59"/>
      <c r="AO398" s="60">
        <v>0.435</v>
      </c>
      <c r="AP398" s="59"/>
      <c r="AQ398" s="60">
        <v>0</v>
      </c>
      <c r="AR398" s="60">
        <v>0</v>
      </c>
      <c r="AS398" s="60">
        <v>0</v>
      </c>
      <c r="AT398" s="60">
        <v>0</v>
      </c>
      <c r="AU398" s="62"/>
      <c r="AV398" s="62"/>
      <c r="AW398" s="62"/>
      <c r="AX398" s="62"/>
      <c r="AY398" s="62"/>
      <c r="AZ398" s="62"/>
      <c r="BA398" s="62"/>
      <c r="BB398" s="62"/>
      <c r="BC398" s="62"/>
      <c r="BD398" s="62"/>
      <c r="BE398" s="62"/>
      <c r="BF398" s="62"/>
      <c r="BG398" s="62"/>
      <c r="BH398" s="62"/>
      <c r="BI398" s="62"/>
      <c r="BJ398" s="62"/>
      <c r="BK398" s="62"/>
      <c r="BL398" s="62"/>
      <c r="BM398" s="62"/>
      <c r="BN398" s="37"/>
    </row>
    <row r="399" spans="1:66" ht="15" x14ac:dyDescent="0.25">
      <c r="A399" s="71" t="s">
        <v>55</v>
      </c>
      <c r="B399" s="71" t="s">
        <v>552</v>
      </c>
      <c r="C399" s="72">
        <v>0</v>
      </c>
      <c r="D399" s="72">
        <v>0</v>
      </c>
      <c r="E399" s="72">
        <v>0</v>
      </c>
      <c r="F399" s="72">
        <v>0</v>
      </c>
      <c r="G399" s="72">
        <v>0</v>
      </c>
      <c r="H399" s="72">
        <v>0</v>
      </c>
      <c r="I399" s="72">
        <v>0</v>
      </c>
      <c r="J399" s="72">
        <v>0</v>
      </c>
      <c r="K399" s="72">
        <v>0</v>
      </c>
      <c r="L399" s="72">
        <v>0</v>
      </c>
      <c r="M399" s="72">
        <v>0</v>
      </c>
      <c r="N399" s="72">
        <v>0</v>
      </c>
      <c r="O399" s="72">
        <v>0</v>
      </c>
      <c r="P399" s="72">
        <v>0</v>
      </c>
      <c r="Q399" s="72">
        <v>0</v>
      </c>
      <c r="R399" s="72">
        <v>0</v>
      </c>
      <c r="S399" s="72">
        <v>0</v>
      </c>
      <c r="T399" s="72">
        <v>0</v>
      </c>
      <c r="U399" s="72">
        <v>0</v>
      </c>
      <c r="V399" s="72">
        <v>0</v>
      </c>
      <c r="W399" s="72">
        <v>0</v>
      </c>
      <c r="X399" s="72">
        <v>0</v>
      </c>
      <c r="Y399" s="72">
        <v>4.46</v>
      </c>
      <c r="Z399" s="72">
        <v>0</v>
      </c>
      <c r="AA399" s="72">
        <v>0</v>
      </c>
      <c r="AB399" s="72">
        <v>0</v>
      </c>
      <c r="AC399" s="72">
        <v>0</v>
      </c>
      <c r="AD399" s="72">
        <v>0</v>
      </c>
      <c r="AE399" s="72">
        <v>0</v>
      </c>
      <c r="AF399" s="72">
        <v>0</v>
      </c>
      <c r="AG399" s="72">
        <v>0.14000000000000001</v>
      </c>
      <c r="AH399" s="72">
        <v>4.5999999999999996</v>
      </c>
      <c r="AI399" s="72">
        <v>2.1</v>
      </c>
      <c r="AJ399" s="74"/>
      <c r="AK399" s="60">
        <v>0.14000000000000001</v>
      </c>
      <c r="AL399" s="73">
        <v>0.14000000000000001</v>
      </c>
      <c r="AM399" s="59"/>
      <c r="AN399" s="59"/>
      <c r="AO399" s="60">
        <v>0.14000000000000001</v>
      </c>
      <c r="AP399" s="59"/>
      <c r="AQ399" s="60">
        <v>0</v>
      </c>
      <c r="AR399" s="60">
        <v>4.46</v>
      </c>
      <c r="AS399" s="60">
        <v>0</v>
      </c>
      <c r="AT399" s="60">
        <v>0</v>
      </c>
      <c r="AU399" s="62"/>
      <c r="AV399" s="62"/>
      <c r="AW399" s="62"/>
      <c r="AX399" s="62"/>
      <c r="AY399" s="62"/>
      <c r="AZ399" s="62"/>
      <c r="BA399" s="62"/>
      <c r="BB399" s="62"/>
      <c r="BC399" s="62"/>
      <c r="BD399" s="62"/>
      <c r="BE399" s="62"/>
      <c r="BF399" s="62"/>
      <c r="BG399" s="62"/>
      <c r="BH399" s="62"/>
      <c r="BI399" s="62"/>
      <c r="BJ399" s="62"/>
      <c r="BK399" s="62"/>
      <c r="BL399" s="62"/>
      <c r="BM399" s="62"/>
      <c r="BN399" s="37"/>
    </row>
    <row r="400" spans="1:66" ht="15" x14ac:dyDescent="0.25">
      <c r="A400" s="71" t="s">
        <v>281</v>
      </c>
      <c r="B400" s="71" t="s">
        <v>553</v>
      </c>
      <c r="C400" s="72">
        <v>0</v>
      </c>
      <c r="D400" s="72">
        <v>0.16</v>
      </c>
      <c r="E400" s="72">
        <v>0</v>
      </c>
      <c r="F400" s="72">
        <v>0</v>
      </c>
      <c r="G400" s="72">
        <v>0</v>
      </c>
      <c r="H400" s="72">
        <v>0</v>
      </c>
      <c r="I400" s="72">
        <v>0</v>
      </c>
      <c r="J400" s="72">
        <v>0</v>
      </c>
      <c r="K400" s="72">
        <v>0</v>
      </c>
      <c r="L400" s="72">
        <v>0</v>
      </c>
      <c r="M400" s="72">
        <v>0</v>
      </c>
      <c r="N400" s="72">
        <v>0</v>
      </c>
      <c r="O400" s="72">
        <v>0</v>
      </c>
      <c r="P400" s="72">
        <v>11.721</v>
      </c>
      <c r="Q400" s="72">
        <v>0</v>
      </c>
      <c r="R400" s="72">
        <v>0</v>
      </c>
      <c r="S400" s="72">
        <v>0</v>
      </c>
      <c r="T400" s="72">
        <v>0</v>
      </c>
      <c r="U400" s="72">
        <v>0</v>
      </c>
      <c r="V400" s="72">
        <v>0</v>
      </c>
      <c r="W400" s="72">
        <v>0</v>
      </c>
      <c r="X400" s="72">
        <v>0</v>
      </c>
      <c r="Y400" s="72">
        <v>0</v>
      </c>
      <c r="Z400" s="72">
        <v>0</v>
      </c>
      <c r="AA400" s="72">
        <v>0</v>
      </c>
      <c r="AB400" s="72">
        <v>0</v>
      </c>
      <c r="AC400" s="72">
        <v>1.726</v>
      </c>
      <c r="AD400" s="72">
        <v>0</v>
      </c>
      <c r="AE400" s="72">
        <v>0</v>
      </c>
      <c r="AF400" s="72">
        <v>0</v>
      </c>
      <c r="AG400" s="72">
        <v>0</v>
      </c>
      <c r="AH400" s="72">
        <v>13.70051</v>
      </c>
      <c r="AI400" s="72">
        <v>6.234</v>
      </c>
      <c r="AJ400" s="74"/>
      <c r="AK400" s="60">
        <v>0</v>
      </c>
      <c r="AL400" s="73">
        <v>9.3509999999999996E-2</v>
      </c>
      <c r="AM400" s="59"/>
      <c r="AN400" s="59"/>
      <c r="AO400" s="60">
        <v>1.81951</v>
      </c>
      <c r="AP400" s="59"/>
      <c r="AQ400" s="60">
        <v>0</v>
      </c>
      <c r="AR400" s="60">
        <v>11.721</v>
      </c>
      <c r="AS400" s="60">
        <v>0</v>
      </c>
      <c r="AT400" s="60">
        <v>0</v>
      </c>
      <c r="AU400" s="62"/>
      <c r="AV400" s="62"/>
      <c r="AW400" s="62"/>
      <c r="AX400" s="62"/>
      <c r="AY400" s="62"/>
      <c r="AZ400" s="62"/>
      <c r="BA400" s="62"/>
      <c r="BB400" s="62"/>
      <c r="BC400" s="62"/>
      <c r="BD400" s="62"/>
      <c r="BE400" s="62"/>
      <c r="BF400" s="62"/>
      <c r="BG400" s="62"/>
      <c r="BH400" s="62"/>
      <c r="BI400" s="62"/>
      <c r="BJ400" s="62"/>
      <c r="BK400" s="62"/>
      <c r="BL400" s="62"/>
      <c r="BM400" s="62"/>
      <c r="BN400" s="37"/>
    </row>
    <row r="401" spans="1:66" ht="15" x14ac:dyDescent="0.25">
      <c r="A401" s="71" t="s">
        <v>143</v>
      </c>
      <c r="B401" s="71" t="s">
        <v>554</v>
      </c>
      <c r="C401" s="72">
        <v>0</v>
      </c>
      <c r="D401" s="72">
        <v>0</v>
      </c>
      <c r="E401" s="72">
        <v>0</v>
      </c>
      <c r="F401" s="72">
        <v>0</v>
      </c>
      <c r="G401" s="72">
        <v>0</v>
      </c>
      <c r="H401" s="72">
        <v>0</v>
      </c>
      <c r="I401" s="72">
        <v>0</v>
      </c>
      <c r="J401" s="72">
        <v>0</v>
      </c>
      <c r="K401" s="72">
        <v>0</v>
      </c>
      <c r="L401" s="72">
        <v>0</v>
      </c>
      <c r="M401" s="72">
        <v>0</v>
      </c>
      <c r="N401" s="72">
        <v>0</v>
      </c>
      <c r="O401" s="72">
        <v>0</v>
      </c>
      <c r="P401" s="72">
        <v>0</v>
      </c>
      <c r="Q401" s="72">
        <v>0</v>
      </c>
      <c r="R401" s="72">
        <v>0</v>
      </c>
      <c r="S401" s="72">
        <v>0</v>
      </c>
      <c r="T401" s="72">
        <v>0</v>
      </c>
      <c r="U401" s="72">
        <v>0</v>
      </c>
      <c r="V401" s="72">
        <v>0</v>
      </c>
      <c r="W401" s="72">
        <v>0</v>
      </c>
      <c r="X401" s="72">
        <v>0</v>
      </c>
      <c r="Y401" s="72">
        <v>0</v>
      </c>
      <c r="Z401" s="72">
        <v>0</v>
      </c>
      <c r="AA401" s="72">
        <v>0</v>
      </c>
      <c r="AB401" s="72">
        <v>0</v>
      </c>
      <c r="AC401" s="72">
        <v>0</v>
      </c>
      <c r="AD401" s="72">
        <v>0</v>
      </c>
      <c r="AE401" s="72">
        <v>0</v>
      </c>
      <c r="AF401" s="72">
        <v>0</v>
      </c>
      <c r="AG401" s="72" t="s">
        <v>633</v>
      </c>
      <c r="AH401" s="72">
        <v>0</v>
      </c>
      <c r="AI401" s="72">
        <v>0</v>
      </c>
      <c r="AJ401" s="74"/>
      <c r="AK401" s="60">
        <v>0</v>
      </c>
      <c r="AL401" s="73">
        <v>0</v>
      </c>
      <c r="AM401" s="59"/>
      <c r="AN401" s="59"/>
      <c r="AO401" s="60">
        <v>0</v>
      </c>
      <c r="AP401" s="59"/>
      <c r="AQ401" s="60">
        <v>0</v>
      </c>
      <c r="AR401" s="60">
        <v>0</v>
      </c>
      <c r="AS401" s="60">
        <v>0</v>
      </c>
      <c r="AT401" s="60">
        <v>0</v>
      </c>
      <c r="AU401" s="62"/>
      <c r="AV401" s="62"/>
      <c r="AW401" s="62"/>
      <c r="AX401" s="62"/>
      <c r="AY401" s="62"/>
      <c r="AZ401" s="62"/>
      <c r="BA401" s="62"/>
      <c r="BB401" s="62"/>
      <c r="BC401" s="62"/>
      <c r="BD401" s="62"/>
      <c r="BE401" s="62"/>
      <c r="BF401" s="62"/>
      <c r="BG401" s="62"/>
      <c r="BH401" s="62"/>
      <c r="BI401" s="62"/>
      <c r="BJ401" s="62"/>
      <c r="BK401" s="62"/>
      <c r="BL401" s="62"/>
      <c r="BM401" s="62"/>
      <c r="BN401" s="37"/>
    </row>
    <row r="402" spans="1:66" ht="15" x14ac:dyDescent="0.25">
      <c r="A402" s="71" t="s">
        <v>67</v>
      </c>
      <c r="B402" s="71" t="s">
        <v>555</v>
      </c>
      <c r="C402" s="72">
        <v>0</v>
      </c>
      <c r="D402" s="72">
        <v>3.5019999999999998</v>
      </c>
      <c r="E402" s="72">
        <v>0</v>
      </c>
      <c r="F402" s="72">
        <v>0</v>
      </c>
      <c r="G402" s="72">
        <v>0</v>
      </c>
      <c r="H402" s="72">
        <v>0</v>
      </c>
      <c r="I402" s="72">
        <v>0</v>
      </c>
      <c r="J402" s="72">
        <v>0</v>
      </c>
      <c r="K402" s="72">
        <v>0</v>
      </c>
      <c r="L402" s="72">
        <v>0</v>
      </c>
      <c r="M402" s="72">
        <v>0</v>
      </c>
      <c r="N402" s="72">
        <v>0</v>
      </c>
      <c r="O402" s="72">
        <v>0</v>
      </c>
      <c r="P402" s="72">
        <v>72.97</v>
      </c>
      <c r="Q402" s="72">
        <v>0</v>
      </c>
      <c r="R402" s="72">
        <v>0</v>
      </c>
      <c r="S402" s="72">
        <v>0</v>
      </c>
      <c r="T402" s="72">
        <v>76.495000000000005</v>
      </c>
      <c r="U402" s="72">
        <v>0</v>
      </c>
      <c r="V402" s="72">
        <v>0</v>
      </c>
      <c r="W402" s="72">
        <v>0</v>
      </c>
      <c r="X402" s="72">
        <v>0</v>
      </c>
      <c r="Y402" s="72">
        <v>0</v>
      </c>
      <c r="Z402" s="72">
        <v>0</v>
      </c>
      <c r="AA402" s="72">
        <v>0</v>
      </c>
      <c r="AB402" s="72">
        <v>0</v>
      </c>
      <c r="AC402" s="72">
        <v>0</v>
      </c>
      <c r="AD402" s="72">
        <v>49.878</v>
      </c>
      <c r="AE402" s="72">
        <v>0</v>
      </c>
      <c r="AF402" s="72">
        <v>0</v>
      </c>
      <c r="AG402" s="72">
        <v>4.3041999999999998</v>
      </c>
      <c r="AH402" s="72">
        <v>207.14919999999998</v>
      </c>
      <c r="AI402" s="72">
        <v>150.1</v>
      </c>
      <c r="AJ402" s="74"/>
      <c r="AK402" s="60">
        <v>4.3041999999999998</v>
      </c>
      <c r="AL402" s="73">
        <v>4.3041999999999998</v>
      </c>
      <c r="AM402" s="59"/>
      <c r="AN402" s="59"/>
      <c r="AO402" s="60">
        <v>4.3041999999999998</v>
      </c>
      <c r="AP402" s="59"/>
      <c r="AQ402" s="60">
        <v>0</v>
      </c>
      <c r="AR402" s="60">
        <v>72.97</v>
      </c>
      <c r="AS402" s="60">
        <v>0</v>
      </c>
      <c r="AT402" s="60">
        <v>0</v>
      </c>
      <c r="AU402" s="62"/>
      <c r="AV402" s="62"/>
      <c r="AW402" s="62"/>
      <c r="AX402" s="62"/>
      <c r="AY402" s="62"/>
      <c r="AZ402" s="62"/>
      <c r="BA402" s="62"/>
      <c r="BB402" s="62"/>
      <c r="BC402" s="62"/>
      <c r="BD402" s="62"/>
      <c r="BE402" s="62"/>
      <c r="BF402" s="62"/>
      <c r="BG402" s="62"/>
      <c r="BH402" s="62"/>
      <c r="BI402" s="62"/>
      <c r="BJ402" s="62"/>
      <c r="BK402" s="62"/>
      <c r="BL402" s="62"/>
      <c r="BM402" s="62"/>
      <c r="BN402" s="37"/>
    </row>
    <row r="403" spans="1:66" ht="15" x14ac:dyDescent="0.25">
      <c r="A403" s="71" t="s">
        <v>92</v>
      </c>
      <c r="B403" s="71" t="s">
        <v>556</v>
      </c>
      <c r="C403" s="72">
        <v>0</v>
      </c>
      <c r="D403" s="72">
        <v>3.1</v>
      </c>
      <c r="E403" s="72">
        <v>0</v>
      </c>
      <c r="F403" s="72">
        <v>0</v>
      </c>
      <c r="G403" s="72">
        <v>0</v>
      </c>
      <c r="H403" s="72">
        <v>0</v>
      </c>
      <c r="I403" s="72">
        <v>0</v>
      </c>
      <c r="J403" s="72">
        <v>0</v>
      </c>
      <c r="K403" s="72">
        <v>0</v>
      </c>
      <c r="L403" s="72">
        <v>10.1</v>
      </c>
      <c r="M403" s="72">
        <v>34</v>
      </c>
      <c r="N403" s="72">
        <v>2</v>
      </c>
      <c r="O403" s="72">
        <v>0</v>
      </c>
      <c r="P403" s="72">
        <v>0</v>
      </c>
      <c r="Q403" s="72">
        <v>0</v>
      </c>
      <c r="R403" s="72">
        <v>0</v>
      </c>
      <c r="S403" s="72">
        <v>0</v>
      </c>
      <c r="T403" s="72">
        <v>0</v>
      </c>
      <c r="U403" s="72">
        <v>0</v>
      </c>
      <c r="V403" s="72">
        <v>0</v>
      </c>
      <c r="W403" s="72">
        <v>0</v>
      </c>
      <c r="X403" s="72">
        <v>0</v>
      </c>
      <c r="Y403" s="72">
        <v>0</v>
      </c>
      <c r="Z403" s="72">
        <v>0</v>
      </c>
      <c r="AA403" s="72">
        <v>0</v>
      </c>
      <c r="AB403" s="72">
        <v>0</v>
      </c>
      <c r="AC403" s="72">
        <v>0.8</v>
      </c>
      <c r="AD403" s="72">
        <v>0</v>
      </c>
      <c r="AE403" s="72">
        <v>0</v>
      </c>
      <c r="AF403" s="72">
        <v>0</v>
      </c>
      <c r="AG403" s="72">
        <v>1</v>
      </c>
      <c r="AH403" s="72">
        <v>50.63</v>
      </c>
      <c r="AI403" s="72">
        <v>42</v>
      </c>
      <c r="AJ403" s="74"/>
      <c r="AK403" s="60">
        <v>0</v>
      </c>
      <c r="AL403" s="73">
        <v>0.63</v>
      </c>
      <c r="AM403" s="59"/>
      <c r="AN403" s="59"/>
      <c r="AO403" s="60">
        <v>1.43</v>
      </c>
      <c r="AP403" s="59"/>
      <c r="AQ403" s="60">
        <v>0</v>
      </c>
      <c r="AR403" s="60">
        <v>36</v>
      </c>
      <c r="AS403" s="60">
        <v>0</v>
      </c>
      <c r="AT403" s="60">
        <v>0</v>
      </c>
      <c r="AU403" s="62"/>
      <c r="AV403" s="62"/>
      <c r="AW403" s="62"/>
      <c r="AX403" s="62"/>
      <c r="AY403" s="62"/>
      <c r="AZ403" s="62"/>
      <c r="BA403" s="62"/>
      <c r="BB403" s="62"/>
      <c r="BC403" s="62"/>
      <c r="BD403" s="62"/>
      <c r="BE403" s="62"/>
      <c r="BF403" s="62"/>
      <c r="BG403" s="62"/>
      <c r="BH403" s="62"/>
      <c r="BI403" s="62"/>
      <c r="BJ403" s="62"/>
      <c r="BK403" s="62"/>
      <c r="BL403" s="62"/>
      <c r="BM403" s="62"/>
      <c r="BN403" s="37"/>
    </row>
    <row r="404" spans="1:66" ht="15" x14ac:dyDescent="0.25">
      <c r="A404" s="71" t="s">
        <v>92</v>
      </c>
      <c r="B404" s="71" t="s">
        <v>557</v>
      </c>
      <c r="C404" s="72">
        <v>0</v>
      </c>
      <c r="D404" s="72">
        <v>1.1000000000000001</v>
      </c>
      <c r="E404" s="72">
        <v>0</v>
      </c>
      <c r="F404" s="72">
        <v>0</v>
      </c>
      <c r="G404" s="72">
        <v>0</v>
      </c>
      <c r="H404" s="72">
        <v>0</v>
      </c>
      <c r="I404" s="72">
        <v>0</v>
      </c>
      <c r="J404" s="72">
        <v>0</v>
      </c>
      <c r="K404" s="72">
        <v>0</v>
      </c>
      <c r="L404" s="72">
        <v>0</v>
      </c>
      <c r="M404" s="72">
        <v>0</v>
      </c>
      <c r="N404" s="72">
        <v>0</v>
      </c>
      <c r="O404" s="72">
        <v>0</v>
      </c>
      <c r="P404" s="72">
        <v>4.5999999999999996</v>
      </c>
      <c r="Q404" s="72">
        <v>0</v>
      </c>
      <c r="R404" s="72">
        <v>0</v>
      </c>
      <c r="S404" s="72">
        <v>0</v>
      </c>
      <c r="T404" s="72">
        <v>0</v>
      </c>
      <c r="U404" s="72">
        <v>0</v>
      </c>
      <c r="V404" s="72">
        <v>0</v>
      </c>
      <c r="W404" s="72">
        <v>0</v>
      </c>
      <c r="X404" s="72">
        <v>0</v>
      </c>
      <c r="Y404" s="72">
        <v>0</v>
      </c>
      <c r="Z404" s="72">
        <v>0</v>
      </c>
      <c r="AA404" s="72">
        <v>0</v>
      </c>
      <c r="AB404" s="72">
        <v>0</v>
      </c>
      <c r="AC404" s="72">
        <v>0</v>
      </c>
      <c r="AD404" s="72">
        <v>0</v>
      </c>
      <c r="AE404" s="72">
        <v>0</v>
      </c>
      <c r="AF404" s="72">
        <v>0</v>
      </c>
      <c r="AG404" s="72" t="s">
        <v>633</v>
      </c>
      <c r="AH404" s="72">
        <v>5.7</v>
      </c>
      <c r="AI404" s="72">
        <v>0</v>
      </c>
      <c r="AJ404" s="74"/>
      <c r="AK404" s="60">
        <v>0</v>
      </c>
      <c r="AL404" s="73">
        <v>0</v>
      </c>
      <c r="AM404" s="59"/>
      <c r="AN404" s="59"/>
      <c r="AO404" s="60">
        <v>0</v>
      </c>
      <c r="AP404" s="59"/>
      <c r="AQ404" s="60">
        <v>0</v>
      </c>
      <c r="AR404" s="60">
        <v>4.5999999999999996</v>
      </c>
      <c r="AS404" s="60">
        <v>0</v>
      </c>
      <c r="AT404" s="60">
        <v>0</v>
      </c>
      <c r="AU404" s="62"/>
      <c r="AV404" s="62"/>
      <c r="AW404" s="62"/>
      <c r="AX404" s="62"/>
      <c r="AY404" s="62"/>
      <c r="AZ404" s="62"/>
      <c r="BA404" s="62"/>
      <c r="BB404" s="62"/>
      <c r="BC404" s="62"/>
      <c r="BD404" s="62"/>
      <c r="BE404" s="62"/>
      <c r="BF404" s="62"/>
      <c r="BG404" s="62"/>
      <c r="BH404" s="62"/>
      <c r="BI404" s="62"/>
      <c r="BJ404" s="62"/>
      <c r="BK404" s="62"/>
      <c r="BL404" s="62"/>
      <c r="BM404" s="62"/>
      <c r="BN404" s="37"/>
    </row>
    <row r="405" spans="1:66" ht="15" x14ac:dyDescent="0.25">
      <c r="A405" s="71" t="s">
        <v>92</v>
      </c>
      <c r="B405" s="71" t="s">
        <v>558</v>
      </c>
      <c r="C405" s="72">
        <v>0</v>
      </c>
      <c r="D405" s="72">
        <v>0</v>
      </c>
      <c r="E405" s="72">
        <v>0</v>
      </c>
      <c r="F405" s="72">
        <v>0</v>
      </c>
      <c r="G405" s="72">
        <v>0</v>
      </c>
      <c r="H405" s="72">
        <v>0</v>
      </c>
      <c r="I405" s="72">
        <v>0</v>
      </c>
      <c r="J405" s="72">
        <v>0</v>
      </c>
      <c r="K405" s="72">
        <v>0</v>
      </c>
      <c r="L405" s="72">
        <v>0</v>
      </c>
      <c r="M405" s="72">
        <v>0</v>
      </c>
      <c r="N405" s="72">
        <v>0</v>
      </c>
      <c r="O405" s="72">
        <v>0</v>
      </c>
      <c r="P405" s="72">
        <v>0</v>
      </c>
      <c r="Q405" s="72">
        <v>0</v>
      </c>
      <c r="R405" s="72">
        <v>0</v>
      </c>
      <c r="S405" s="72">
        <v>0</v>
      </c>
      <c r="T405" s="72">
        <v>0</v>
      </c>
      <c r="U405" s="72">
        <v>0</v>
      </c>
      <c r="V405" s="72">
        <v>0</v>
      </c>
      <c r="W405" s="72">
        <v>0</v>
      </c>
      <c r="X405" s="72">
        <v>0</v>
      </c>
      <c r="Y405" s="72">
        <v>0</v>
      </c>
      <c r="Z405" s="72">
        <v>0</v>
      </c>
      <c r="AA405" s="72">
        <v>0</v>
      </c>
      <c r="AB405" s="72">
        <v>0</v>
      </c>
      <c r="AC405" s="72">
        <v>0</v>
      </c>
      <c r="AD405" s="72">
        <v>0</v>
      </c>
      <c r="AE405" s="72">
        <v>0</v>
      </c>
      <c r="AF405" s="72">
        <v>0</v>
      </c>
      <c r="AG405" s="72" t="s">
        <v>633</v>
      </c>
      <c r="AH405" s="72">
        <v>0</v>
      </c>
      <c r="AI405" s="72">
        <v>0</v>
      </c>
      <c r="AJ405" s="74"/>
      <c r="AK405" s="60">
        <v>0</v>
      </c>
      <c r="AL405" s="73">
        <v>0</v>
      </c>
      <c r="AM405" s="59"/>
      <c r="AN405" s="59"/>
      <c r="AO405" s="60">
        <v>0</v>
      </c>
      <c r="AP405" s="59"/>
      <c r="AQ405" s="60">
        <v>0</v>
      </c>
      <c r="AR405" s="60">
        <v>0</v>
      </c>
      <c r="AS405" s="60">
        <v>0</v>
      </c>
      <c r="AT405" s="60">
        <v>0</v>
      </c>
      <c r="AU405" s="62"/>
      <c r="AV405" s="62"/>
      <c r="AW405" s="62"/>
      <c r="AX405" s="62"/>
      <c r="AY405" s="62"/>
      <c r="AZ405" s="62"/>
      <c r="BA405" s="62"/>
      <c r="BB405" s="62"/>
      <c r="BC405" s="62"/>
      <c r="BD405" s="62"/>
      <c r="BE405" s="62"/>
      <c r="BF405" s="62"/>
      <c r="BG405" s="62"/>
      <c r="BH405" s="62"/>
      <c r="BI405" s="62"/>
      <c r="BJ405" s="62"/>
      <c r="BK405" s="62"/>
      <c r="BL405" s="62"/>
      <c r="BM405" s="62"/>
      <c r="BN405" s="37"/>
    </row>
    <row r="406" spans="1:66" ht="15" x14ac:dyDescent="0.25">
      <c r="A406" s="71" t="s">
        <v>416</v>
      </c>
      <c r="B406" s="71" t="s">
        <v>559</v>
      </c>
      <c r="C406" s="72">
        <v>0</v>
      </c>
      <c r="D406" s="72">
        <v>5.0000000000000001E-3</v>
      </c>
      <c r="E406" s="72">
        <v>0</v>
      </c>
      <c r="F406" s="72">
        <v>0</v>
      </c>
      <c r="G406" s="72">
        <v>0</v>
      </c>
      <c r="H406" s="72">
        <v>0</v>
      </c>
      <c r="I406" s="72">
        <v>6.9489999999999998</v>
      </c>
      <c r="J406" s="72">
        <v>0</v>
      </c>
      <c r="K406" s="72">
        <v>0</v>
      </c>
      <c r="L406" s="72">
        <v>0</v>
      </c>
      <c r="M406" s="72">
        <v>27.710999999999999</v>
      </c>
      <c r="N406" s="72">
        <v>27.710999999999999</v>
      </c>
      <c r="O406" s="72">
        <v>0</v>
      </c>
      <c r="P406" s="72">
        <v>55.420999999999999</v>
      </c>
      <c r="Q406" s="72">
        <v>0</v>
      </c>
      <c r="R406" s="72">
        <v>0</v>
      </c>
      <c r="S406" s="72">
        <v>0</v>
      </c>
      <c r="T406" s="72">
        <v>10.260999999999999</v>
      </c>
      <c r="U406" s="72">
        <v>0</v>
      </c>
      <c r="V406" s="72">
        <v>0</v>
      </c>
      <c r="W406" s="72">
        <v>0</v>
      </c>
      <c r="X406" s="72">
        <v>0</v>
      </c>
      <c r="Y406" s="72">
        <v>0.91300000000000003</v>
      </c>
      <c r="Z406" s="72">
        <v>0</v>
      </c>
      <c r="AA406" s="72">
        <v>0</v>
      </c>
      <c r="AB406" s="72">
        <v>0</v>
      </c>
      <c r="AC406" s="72">
        <v>0</v>
      </c>
      <c r="AD406" s="72">
        <v>0</v>
      </c>
      <c r="AE406" s="72">
        <v>0</v>
      </c>
      <c r="AF406" s="72">
        <v>0</v>
      </c>
      <c r="AG406" s="72">
        <v>3.6579100000000002</v>
      </c>
      <c r="AH406" s="72">
        <v>132.62890999999999</v>
      </c>
      <c r="AI406" s="72">
        <v>137.97691900000001</v>
      </c>
      <c r="AJ406" s="74"/>
      <c r="AK406" s="60">
        <v>3.6579100000000002</v>
      </c>
      <c r="AL406" s="73">
        <v>3.6579100000000002</v>
      </c>
      <c r="AM406" s="59"/>
      <c r="AN406" s="59"/>
      <c r="AO406" s="60">
        <v>3.6579100000000002</v>
      </c>
      <c r="AP406" s="59"/>
      <c r="AQ406" s="60">
        <v>6.9489999999999998</v>
      </c>
      <c r="AR406" s="60">
        <v>111.75599999999999</v>
      </c>
      <c r="AS406" s="60">
        <v>0</v>
      </c>
      <c r="AT406" s="60">
        <v>0</v>
      </c>
      <c r="AU406" s="62"/>
      <c r="AV406" s="62"/>
      <c r="AW406" s="62"/>
      <c r="AX406" s="62"/>
      <c r="AY406" s="62"/>
      <c r="AZ406" s="62"/>
      <c r="BA406" s="62"/>
      <c r="BB406" s="62"/>
      <c r="BC406" s="62"/>
      <c r="BD406" s="62"/>
      <c r="BE406" s="62"/>
      <c r="BF406" s="62"/>
      <c r="BG406" s="62"/>
      <c r="BH406" s="62"/>
      <c r="BI406" s="62"/>
      <c r="BJ406" s="62"/>
      <c r="BK406" s="62"/>
      <c r="BL406" s="62"/>
      <c r="BM406" s="62"/>
      <c r="BN406" s="37"/>
    </row>
    <row r="407" spans="1:66" ht="15" x14ac:dyDescent="0.25">
      <c r="A407" s="71" t="s">
        <v>143</v>
      </c>
      <c r="B407" s="71" t="s">
        <v>560</v>
      </c>
      <c r="C407" s="72">
        <v>0</v>
      </c>
      <c r="D407" s="72">
        <v>0</v>
      </c>
      <c r="E407" s="72">
        <v>0</v>
      </c>
      <c r="F407" s="72">
        <v>0</v>
      </c>
      <c r="G407" s="72">
        <v>0</v>
      </c>
      <c r="H407" s="72">
        <v>0</v>
      </c>
      <c r="I407" s="72">
        <v>0</v>
      </c>
      <c r="J407" s="72">
        <v>0</v>
      </c>
      <c r="K407" s="72">
        <v>0</v>
      </c>
      <c r="L407" s="72">
        <v>0</v>
      </c>
      <c r="M407" s="72">
        <v>0</v>
      </c>
      <c r="N407" s="72">
        <v>0</v>
      </c>
      <c r="O407" s="72">
        <v>0</v>
      </c>
      <c r="P407" s="72">
        <v>0</v>
      </c>
      <c r="Q407" s="72">
        <v>0</v>
      </c>
      <c r="R407" s="72">
        <v>0</v>
      </c>
      <c r="S407" s="72">
        <v>0</v>
      </c>
      <c r="T407" s="72">
        <v>0</v>
      </c>
      <c r="U407" s="72">
        <v>0</v>
      </c>
      <c r="V407" s="72">
        <v>0</v>
      </c>
      <c r="W407" s="72">
        <v>0</v>
      </c>
      <c r="X407" s="72">
        <v>0</v>
      </c>
      <c r="Y407" s="72">
        <v>0</v>
      </c>
      <c r="Z407" s="72">
        <v>0</v>
      </c>
      <c r="AA407" s="72">
        <v>0</v>
      </c>
      <c r="AB407" s="72">
        <v>0</v>
      </c>
      <c r="AC407" s="72">
        <v>0</v>
      </c>
      <c r="AD407" s="72">
        <v>0</v>
      </c>
      <c r="AE407" s="72">
        <v>0</v>
      </c>
      <c r="AF407" s="72">
        <v>0</v>
      </c>
      <c r="AG407" s="72" t="s">
        <v>633</v>
      </c>
      <c r="AH407" s="72">
        <v>0.28499999999999998</v>
      </c>
      <c r="AI407" s="72">
        <v>19</v>
      </c>
      <c r="AJ407" s="74"/>
      <c r="AK407" s="60">
        <v>0</v>
      </c>
      <c r="AL407" s="73">
        <v>0.28499999999999998</v>
      </c>
      <c r="AM407" s="59"/>
      <c r="AN407" s="59"/>
      <c r="AO407" s="60">
        <v>0.28499999999999998</v>
      </c>
      <c r="AP407" s="59"/>
      <c r="AQ407" s="60">
        <v>0</v>
      </c>
      <c r="AR407" s="60">
        <v>0</v>
      </c>
      <c r="AS407" s="60">
        <v>0</v>
      </c>
      <c r="AT407" s="60">
        <v>0</v>
      </c>
      <c r="AU407" s="62"/>
      <c r="AV407" s="62"/>
      <c r="AW407" s="62"/>
      <c r="AX407" s="62"/>
      <c r="AY407" s="62"/>
      <c r="AZ407" s="62"/>
      <c r="BA407" s="62"/>
      <c r="BB407" s="62"/>
      <c r="BC407" s="62"/>
      <c r="BD407" s="62"/>
      <c r="BE407" s="62"/>
      <c r="BF407" s="62"/>
      <c r="BG407" s="62"/>
      <c r="BH407" s="62"/>
      <c r="BI407" s="62"/>
      <c r="BJ407" s="62"/>
      <c r="BK407" s="62"/>
      <c r="BL407" s="62"/>
      <c r="BM407" s="62"/>
      <c r="BN407" s="37"/>
    </row>
    <row r="408" spans="1:66" ht="15" x14ac:dyDescent="0.25">
      <c r="A408" s="71" t="s">
        <v>92</v>
      </c>
      <c r="B408" s="71" t="s">
        <v>561</v>
      </c>
      <c r="C408" s="72">
        <v>0</v>
      </c>
      <c r="D408" s="72">
        <v>0.01</v>
      </c>
      <c r="E408" s="72">
        <v>0</v>
      </c>
      <c r="F408" s="72">
        <v>0</v>
      </c>
      <c r="G408" s="72">
        <v>0</v>
      </c>
      <c r="H408" s="72">
        <v>0</v>
      </c>
      <c r="I408" s="72">
        <v>0</v>
      </c>
      <c r="J408" s="72">
        <v>0</v>
      </c>
      <c r="K408" s="72">
        <v>0</v>
      </c>
      <c r="L408" s="72">
        <v>0</v>
      </c>
      <c r="M408" s="72">
        <v>0</v>
      </c>
      <c r="N408" s="72">
        <v>0</v>
      </c>
      <c r="O408" s="72">
        <v>0</v>
      </c>
      <c r="P408" s="72">
        <v>0</v>
      </c>
      <c r="Q408" s="72">
        <v>0</v>
      </c>
      <c r="R408" s="72">
        <v>0</v>
      </c>
      <c r="S408" s="72">
        <v>0</v>
      </c>
      <c r="T408" s="72">
        <v>0</v>
      </c>
      <c r="U408" s="72">
        <v>0</v>
      </c>
      <c r="V408" s="72">
        <v>0</v>
      </c>
      <c r="W408" s="72">
        <v>0</v>
      </c>
      <c r="X408" s="72">
        <v>0</v>
      </c>
      <c r="Y408" s="72">
        <v>0</v>
      </c>
      <c r="Z408" s="72">
        <v>0</v>
      </c>
      <c r="AA408" s="72">
        <v>0</v>
      </c>
      <c r="AB408" s="72">
        <v>0</v>
      </c>
      <c r="AC408" s="72">
        <v>1</v>
      </c>
      <c r="AD408" s="72">
        <v>0</v>
      </c>
      <c r="AE408" s="72">
        <v>0</v>
      </c>
      <c r="AF408" s="72">
        <v>0</v>
      </c>
      <c r="AG408" s="72">
        <v>0.05</v>
      </c>
      <c r="AH408" s="72">
        <v>1.06</v>
      </c>
      <c r="AI408" s="72">
        <v>0.5</v>
      </c>
      <c r="AJ408" s="74"/>
      <c r="AK408" s="60">
        <v>0.05</v>
      </c>
      <c r="AL408" s="73">
        <v>0.05</v>
      </c>
      <c r="AM408" s="59"/>
      <c r="AN408" s="59"/>
      <c r="AO408" s="60">
        <v>1.05</v>
      </c>
      <c r="AP408" s="59"/>
      <c r="AQ408" s="60">
        <v>0</v>
      </c>
      <c r="AR408" s="60">
        <v>0</v>
      </c>
      <c r="AS408" s="60">
        <v>0</v>
      </c>
      <c r="AT408" s="60">
        <v>0</v>
      </c>
      <c r="AU408" s="62"/>
      <c r="AV408" s="62"/>
      <c r="AW408" s="62"/>
      <c r="AX408" s="62"/>
      <c r="AY408" s="62"/>
      <c r="AZ408" s="62"/>
      <c r="BA408" s="62"/>
      <c r="BB408" s="62"/>
      <c r="BC408" s="62"/>
      <c r="BD408" s="62"/>
      <c r="BE408" s="62"/>
      <c r="BF408" s="62"/>
      <c r="BG408" s="62"/>
      <c r="BH408" s="62"/>
      <c r="BI408" s="62"/>
      <c r="BJ408" s="62"/>
      <c r="BK408" s="62"/>
      <c r="BL408" s="62"/>
      <c r="BM408" s="62"/>
      <c r="BN408" s="37"/>
    </row>
    <row r="409" spans="1:66" ht="15" x14ac:dyDescent="0.25">
      <c r="A409" s="71" t="s">
        <v>59</v>
      </c>
      <c r="B409" s="71" t="s">
        <v>562</v>
      </c>
      <c r="C409" s="72">
        <v>0</v>
      </c>
      <c r="D409" s="72">
        <v>7.5039999999999996</v>
      </c>
      <c r="E409" s="72">
        <v>0</v>
      </c>
      <c r="F409" s="72">
        <v>0</v>
      </c>
      <c r="G409" s="72">
        <v>0</v>
      </c>
      <c r="H409" s="72">
        <v>0</v>
      </c>
      <c r="I409" s="72">
        <v>0</v>
      </c>
      <c r="J409" s="72">
        <v>119.925</v>
      </c>
      <c r="K409" s="72">
        <v>0</v>
      </c>
      <c r="L409" s="72">
        <v>0</v>
      </c>
      <c r="M409" s="72">
        <v>0</v>
      </c>
      <c r="N409" s="72">
        <v>48.661000000000001</v>
      </c>
      <c r="O409" s="72">
        <v>0</v>
      </c>
      <c r="P409" s="72">
        <v>8.0890000000000004</v>
      </c>
      <c r="Q409" s="72">
        <v>0</v>
      </c>
      <c r="R409" s="72">
        <v>0</v>
      </c>
      <c r="S409" s="72">
        <v>0</v>
      </c>
      <c r="T409" s="72">
        <v>0</v>
      </c>
      <c r="U409" s="72">
        <v>0</v>
      </c>
      <c r="V409" s="72">
        <v>0</v>
      </c>
      <c r="W409" s="72">
        <v>0</v>
      </c>
      <c r="X409" s="72">
        <v>0</v>
      </c>
      <c r="Y409" s="72">
        <v>24.771999999999998</v>
      </c>
      <c r="Z409" s="72">
        <v>0</v>
      </c>
      <c r="AA409" s="72">
        <v>0</v>
      </c>
      <c r="AB409" s="72">
        <v>0</v>
      </c>
      <c r="AC409" s="72">
        <v>0</v>
      </c>
      <c r="AD409" s="72">
        <v>0</v>
      </c>
      <c r="AE409" s="72">
        <v>0</v>
      </c>
      <c r="AF409" s="72">
        <v>0</v>
      </c>
      <c r="AG409" s="72">
        <v>9.2050000000000001</v>
      </c>
      <c r="AH409" s="72">
        <v>218.15600000000001</v>
      </c>
      <c r="AI409" s="72">
        <v>174.084</v>
      </c>
      <c r="AJ409" s="74"/>
      <c r="AK409" s="60">
        <v>9.2050000000000001</v>
      </c>
      <c r="AL409" s="73">
        <v>9.2050000000000001</v>
      </c>
      <c r="AM409" s="59"/>
      <c r="AN409" s="59"/>
      <c r="AO409" s="60">
        <v>9.2050000000000001</v>
      </c>
      <c r="AP409" s="59"/>
      <c r="AQ409" s="60">
        <v>0</v>
      </c>
      <c r="AR409" s="60">
        <v>81.521999999999991</v>
      </c>
      <c r="AS409" s="60">
        <v>0</v>
      </c>
      <c r="AT409" s="60">
        <v>0</v>
      </c>
      <c r="AU409" s="62"/>
      <c r="AV409" s="62"/>
      <c r="AW409" s="62"/>
      <c r="AX409" s="62"/>
      <c r="AY409" s="62"/>
      <c r="AZ409" s="62"/>
      <c r="BA409" s="62"/>
      <c r="BB409" s="62"/>
      <c r="BC409" s="62"/>
      <c r="BD409" s="62"/>
      <c r="BE409" s="62"/>
      <c r="BF409" s="62"/>
      <c r="BG409" s="62"/>
      <c r="BH409" s="62"/>
      <c r="BI409" s="62"/>
      <c r="BJ409" s="62"/>
      <c r="BK409" s="62"/>
      <c r="BL409" s="62"/>
      <c r="BM409" s="62"/>
      <c r="BN409" s="37"/>
    </row>
    <row r="410" spans="1:66" ht="15" x14ac:dyDescent="0.25">
      <c r="A410" s="71" t="s">
        <v>192</v>
      </c>
      <c r="B410" s="71" t="s">
        <v>563</v>
      </c>
      <c r="C410" s="72">
        <v>196.77037477691849</v>
      </c>
      <c r="D410" s="72">
        <v>2.676080522108113</v>
      </c>
      <c r="E410" s="72">
        <v>0</v>
      </c>
      <c r="F410" s="72">
        <v>32.60921653342357</v>
      </c>
      <c r="G410" s="72">
        <v>0</v>
      </c>
      <c r="H410" s="72">
        <v>0</v>
      </c>
      <c r="I410" s="72">
        <v>0</v>
      </c>
      <c r="J410" s="72">
        <v>0</v>
      </c>
      <c r="K410" s="72">
        <v>0</v>
      </c>
      <c r="L410" s="72">
        <v>83.351589736234956</v>
      </c>
      <c r="M410" s="72">
        <v>37.364505743829461</v>
      </c>
      <c r="N410" s="72">
        <v>163.34995459802369</v>
      </c>
      <c r="O410" s="72">
        <v>24.430638370965418</v>
      </c>
      <c r="P410" s="72">
        <v>119.75803123022263</v>
      </c>
      <c r="Q410" s="72">
        <v>0</v>
      </c>
      <c r="R410" s="72">
        <v>0</v>
      </c>
      <c r="S410" s="72">
        <v>75.375106985015378</v>
      </c>
      <c r="T410" s="72">
        <v>0</v>
      </c>
      <c r="U410" s="72">
        <v>0</v>
      </c>
      <c r="V410" s="72">
        <v>0</v>
      </c>
      <c r="W410" s="72">
        <v>0</v>
      </c>
      <c r="X410" s="72">
        <v>0</v>
      </c>
      <c r="Y410" s="72">
        <v>49.3080518674846</v>
      </c>
      <c r="Z410" s="72">
        <v>734.28764608921563</v>
      </c>
      <c r="AA410" s="72">
        <v>5.7</v>
      </c>
      <c r="AB410" s="72">
        <v>17</v>
      </c>
      <c r="AC410" s="72">
        <v>0</v>
      </c>
      <c r="AD410" s="72">
        <v>0</v>
      </c>
      <c r="AE410" s="72">
        <v>0</v>
      </c>
      <c r="AF410" s="72">
        <v>0</v>
      </c>
      <c r="AG410" s="72">
        <v>11.1</v>
      </c>
      <c r="AH410" s="72">
        <v>1547.3811964534418</v>
      </c>
      <c r="AI410" s="72">
        <v>1624</v>
      </c>
      <c r="AJ410" s="74"/>
      <c r="AK410" s="60">
        <v>11.1</v>
      </c>
      <c r="AL410" s="73">
        <v>11.1</v>
      </c>
      <c r="AM410" s="59"/>
      <c r="AN410" s="59"/>
      <c r="AO410" s="60">
        <v>16.8</v>
      </c>
      <c r="AP410" s="59"/>
      <c r="AQ410" s="60">
        <v>32.60921653342357</v>
      </c>
      <c r="AR410" s="60">
        <v>394.21118181052583</v>
      </c>
      <c r="AS410" s="60">
        <v>0</v>
      </c>
      <c r="AT410" s="60">
        <v>11.3</v>
      </c>
      <c r="AU410" s="62"/>
      <c r="AV410" s="62"/>
      <c r="AW410" s="62"/>
      <c r="AX410" s="62"/>
      <c r="AY410" s="62"/>
      <c r="AZ410" s="62"/>
      <c r="BA410" s="62"/>
      <c r="BB410" s="62"/>
      <c r="BC410" s="62"/>
      <c r="BD410" s="62"/>
      <c r="BE410" s="62"/>
      <c r="BF410" s="62"/>
      <c r="BG410" s="62"/>
      <c r="BH410" s="62"/>
      <c r="BI410" s="62"/>
      <c r="BJ410" s="62"/>
      <c r="BK410" s="62"/>
      <c r="BL410" s="62"/>
      <c r="BM410" s="62"/>
      <c r="BN410" s="37"/>
    </row>
    <row r="411" spans="1:66" ht="15" x14ac:dyDescent="0.25">
      <c r="A411" s="71" t="s">
        <v>102</v>
      </c>
      <c r="B411" s="71" t="s">
        <v>564</v>
      </c>
      <c r="C411" s="72">
        <v>0</v>
      </c>
      <c r="D411" s="72">
        <v>0.94499999999999995</v>
      </c>
      <c r="E411" s="72">
        <v>0</v>
      </c>
      <c r="F411" s="72">
        <v>29.995631798987361</v>
      </c>
      <c r="G411" s="72">
        <v>0</v>
      </c>
      <c r="H411" s="72">
        <v>0</v>
      </c>
      <c r="I411" s="72">
        <v>0</v>
      </c>
      <c r="J411" s="72">
        <v>0</v>
      </c>
      <c r="K411" s="72">
        <v>0</v>
      </c>
      <c r="L411" s="72">
        <v>0</v>
      </c>
      <c r="M411" s="72">
        <v>70.170330310574059</v>
      </c>
      <c r="N411" s="72">
        <v>163.33009864236385</v>
      </c>
      <c r="O411" s="72">
        <v>2.4718769297448357</v>
      </c>
      <c r="P411" s="72">
        <v>153.52034363824353</v>
      </c>
      <c r="Q411" s="72">
        <v>0</v>
      </c>
      <c r="R411" s="72">
        <v>0</v>
      </c>
      <c r="S411" s="72">
        <v>0</v>
      </c>
      <c r="T411" s="72">
        <v>0</v>
      </c>
      <c r="U411" s="72">
        <v>0</v>
      </c>
      <c r="V411" s="72">
        <v>0</v>
      </c>
      <c r="W411" s="72">
        <v>0</v>
      </c>
      <c r="X411" s="72">
        <v>0</v>
      </c>
      <c r="Y411" s="72">
        <v>0</v>
      </c>
      <c r="Z411" s="72">
        <v>78.841969853338867</v>
      </c>
      <c r="AA411" s="72">
        <v>0</v>
      </c>
      <c r="AB411" s="72">
        <v>0</v>
      </c>
      <c r="AC411" s="72">
        <v>0</v>
      </c>
      <c r="AD411" s="72">
        <v>0</v>
      </c>
      <c r="AE411" s="72">
        <v>0</v>
      </c>
      <c r="AF411" s="72">
        <v>0</v>
      </c>
      <c r="AG411" s="72">
        <v>27.754999999999999</v>
      </c>
      <c r="AH411" s="72">
        <v>527.03025117325262</v>
      </c>
      <c r="AI411" s="72">
        <v>527.00699999999995</v>
      </c>
      <c r="AJ411" s="74"/>
      <c r="AK411" s="60">
        <v>27.754999999999999</v>
      </c>
      <c r="AL411" s="73">
        <v>27.754999999999999</v>
      </c>
      <c r="AM411" s="59"/>
      <c r="AN411" s="59"/>
      <c r="AO411" s="60">
        <v>27.754999999999999</v>
      </c>
      <c r="AP411" s="59"/>
      <c r="AQ411" s="60">
        <v>29.995631798987361</v>
      </c>
      <c r="AR411" s="60">
        <v>389.49264952092631</v>
      </c>
      <c r="AS411" s="60">
        <v>0</v>
      </c>
      <c r="AT411" s="60">
        <v>0</v>
      </c>
      <c r="AU411" s="62"/>
      <c r="AV411" s="62"/>
      <c r="AW411" s="62"/>
      <c r="AX411" s="62"/>
      <c r="AY411" s="62"/>
      <c r="AZ411" s="62"/>
      <c r="BA411" s="62"/>
      <c r="BB411" s="62"/>
      <c r="BC411" s="62"/>
      <c r="BD411" s="62"/>
      <c r="BE411" s="62"/>
      <c r="BF411" s="62"/>
      <c r="BG411" s="62"/>
      <c r="BH411" s="62"/>
      <c r="BI411" s="62"/>
      <c r="BJ411" s="62"/>
      <c r="BK411" s="62"/>
      <c r="BL411" s="62"/>
      <c r="BM411" s="62"/>
      <c r="BN411" s="37"/>
    </row>
    <row r="412" spans="1:66" ht="15" x14ac:dyDescent="0.25">
      <c r="A412" s="71" t="s">
        <v>565</v>
      </c>
      <c r="B412" s="71" t="s">
        <v>566</v>
      </c>
      <c r="C412" s="175">
        <v>0</v>
      </c>
      <c r="D412" s="175">
        <v>2.8</v>
      </c>
      <c r="E412" s="175">
        <v>0</v>
      </c>
      <c r="F412" s="175">
        <v>0</v>
      </c>
      <c r="G412" s="175">
        <v>0</v>
      </c>
      <c r="H412" s="175">
        <v>0</v>
      </c>
      <c r="I412" s="175">
        <v>0</v>
      </c>
      <c r="J412" s="175">
        <v>0</v>
      </c>
      <c r="K412" s="175">
        <v>0</v>
      </c>
      <c r="L412" s="175">
        <v>0</v>
      </c>
      <c r="M412" s="175">
        <v>0</v>
      </c>
      <c r="N412" s="175">
        <v>19</v>
      </c>
      <c r="O412" s="175">
        <v>0</v>
      </c>
      <c r="P412" s="175">
        <v>90.4</v>
      </c>
      <c r="Q412" s="175">
        <v>0</v>
      </c>
      <c r="R412" s="175">
        <v>0</v>
      </c>
      <c r="S412" s="175">
        <v>0</v>
      </c>
      <c r="T412" s="175">
        <v>0</v>
      </c>
      <c r="U412" s="175">
        <v>0</v>
      </c>
      <c r="V412" s="175">
        <v>0</v>
      </c>
      <c r="W412" s="175">
        <v>1</v>
      </c>
      <c r="X412" s="175">
        <v>0</v>
      </c>
      <c r="Y412" s="175">
        <v>41.8</v>
      </c>
      <c r="Z412" s="175">
        <v>0</v>
      </c>
      <c r="AA412" s="175">
        <v>0</v>
      </c>
      <c r="AB412" s="175">
        <v>0</v>
      </c>
      <c r="AC412" s="175">
        <v>0</v>
      </c>
      <c r="AD412" s="175">
        <v>0</v>
      </c>
      <c r="AE412" s="175">
        <v>0</v>
      </c>
      <c r="AF412" s="175">
        <v>0</v>
      </c>
      <c r="AG412" s="175">
        <v>3.3</v>
      </c>
      <c r="AH412" s="175">
        <v>158.30000000000001</v>
      </c>
      <c r="AI412" s="175">
        <v>128</v>
      </c>
      <c r="AJ412" s="74"/>
      <c r="AK412" s="60">
        <v>3.3</v>
      </c>
      <c r="AL412" s="73">
        <v>3.3</v>
      </c>
      <c r="AM412" s="59"/>
      <c r="AN412" s="59"/>
      <c r="AO412" s="60">
        <v>3.3</v>
      </c>
      <c r="AP412" s="59"/>
      <c r="AQ412" s="60">
        <v>0</v>
      </c>
      <c r="AR412" s="60">
        <v>151.19999999999999</v>
      </c>
      <c r="AS412" s="60">
        <v>0</v>
      </c>
      <c r="AT412" s="60">
        <v>0</v>
      </c>
      <c r="AU412" s="62"/>
      <c r="AV412" s="62"/>
      <c r="AW412" s="62"/>
      <c r="AX412" s="62"/>
      <c r="AY412" s="62"/>
      <c r="AZ412" s="62"/>
      <c r="BA412" s="62"/>
      <c r="BB412" s="62"/>
      <c r="BC412" s="62"/>
      <c r="BD412" s="62"/>
      <c r="BE412" s="62"/>
      <c r="BF412" s="62"/>
      <c r="BG412" s="62"/>
      <c r="BH412" s="62"/>
      <c r="BI412" s="62"/>
      <c r="BJ412" s="62"/>
      <c r="BK412" s="62"/>
      <c r="BL412" s="62"/>
      <c r="BM412" s="62"/>
      <c r="BN412" s="37"/>
    </row>
    <row r="413" spans="1:66" ht="15" x14ac:dyDescent="0.25">
      <c r="A413" s="71" t="s">
        <v>146</v>
      </c>
      <c r="B413" s="71" t="s">
        <v>567</v>
      </c>
      <c r="C413" s="72">
        <v>0</v>
      </c>
      <c r="D413" s="72">
        <v>0.24099999999999999</v>
      </c>
      <c r="E413" s="72">
        <v>0</v>
      </c>
      <c r="F413" s="72">
        <v>0</v>
      </c>
      <c r="G413" s="72">
        <v>0</v>
      </c>
      <c r="H413" s="72">
        <v>0</v>
      </c>
      <c r="I413" s="72">
        <v>0.318</v>
      </c>
      <c r="J413" s="72">
        <v>0</v>
      </c>
      <c r="K413" s="72">
        <v>0</v>
      </c>
      <c r="L413" s="72">
        <v>0</v>
      </c>
      <c r="M413" s="72">
        <v>0</v>
      </c>
      <c r="N413" s="72">
        <v>0</v>
      </c>
      <c r="O413" s="72">
        <v>0</v>
      </c>
      <c r="P413" s="72">
        <v>0</v>
      </c>
      <c r="Q413" s="72">
        <v>0</v>
      </c>
      <c r="R413" s="72">
        <v>0</v>
      </c>
      <c r="S413" s="72">
        <v>0</v>
      </c>
      <c r="T413" s="72">
        <v>1.1240000000000001</v>
      </c>
      <c r="U413" s="72">
        <v>17.18</v>
      </c>
      <c r="V413" s="72">
        <v>0</v>
      </c>
      <c r="W413" s="72">
        <v>0</v>
      </c>
      <c r="X413" s="72">
        <v>0</v>
      </c>
      <c r="Y413" s="72">
        <v>0</v>
      </c>
      <c r="Z413" s="72">
        <v>0</v>
      </c>
      <c r="AA413" s="72">
        <v>0</v>
      </c>
      <c r="AB413" s="72">
        <v>0</v>
      </c>
      <c r="AC413" s="72">
        <v>0</v>
      </c>
      <c r="AD413" s="72">
        <v>0</v>
      </c>
      <c r="AE413" s="72">
        <v>0</v>
      </c>
      <c r="AF413" s="72">
        <v>0</v>
      </c>
      <c r="AG413" s="72">
        <v>0.33200000000000002</v>
      </c>
      <c r="AH413" s="72">
        <v>19.195</v>
      </c>
      <c r="AI413" s="72">
        <v>15.513</v>
      </c>
      <c r="AJ413" s="74"/>
      <c r="AK413" s="60">
        <v>0.33200000000000002</v>
      </c>
      <c r="AL413" s="73">
        <v>0.33200000000000002</v>
      </c>
      <c r="AM413" s="59"/>
      <c r="AN413" s="59"/>
      <c r="AO413" s="60">
        <v>0.33200000000000002</v>
      </c>
      <c r="AP413" s="59"/>
      <c r="AQ413" s="60">
        <v>0.318</v>
      </c>
      <c r="AR413" s="60">
        <v>0</v>
      </c>
      <c r="AS413" s="60">
        <v>17.18</v>
      </c>
      <c r="AT413" s="60">
        <v>0</v>
      </c>
      <c r="AU413" s="62"/>
      <c r="AV413" s="62"/>
      <c r="AW413" s="62"/>
      <c r="AX413" s="62"/>
      <c r="AY413" s="62"/>
      <c r="AZ413" s="62"/>
      <c r="BA413" s="62"/>
      <c r="BB413" s="62"/>
      <c r="BC413" s="62"/>
      <c r="BD413" s="62"/>
      <c r="BE413" s="62"/>
      <c r="BF413" s="62"/>
      <c r="BG413" s="62"/>
      <c r="BH413" s="62"/>
      <c r="BI413" s="62"/>
      <c r="BJ413" s="62"/>
      <c r="BK413" s="62"/>
      <c r="BL413" s="62"/>
      <c r="BM413" s="62"/>
      <c r="BN413" s="37"/>
    </row>
    <row r="414" spans="1:66" ht="15" x14ac:dyDescent="0.25">
      <c r="A414" s="71" t="s">
        <v>464</v>
      </c>
      <c r="B414" s="71" t="s">
        <v>568</v>
      </c>
      <c r="C414" s="72">
        <v>0</v>
      </c>
      <c r="D414" s="72">
        <v>0</v>
      </c>
      <c r="E414" s="72">
        <v>0</v>
      </c>
      <c r="F414" s="72">
        <v>0</v>
      </c>
      <c r="G414" s="72">
        <v>0</v>
      </c>
      <c r="H414" s="72">
        <v>0</v>
      </c>
      <c r="I414" s="72">
        <v>0</v>
      </c>
      <c r="J414" s="72">
        <v>0</v>
      </c>
      <c r="K414" s="72">
        <v>0</v>
      </c>
      <c r="L414" s="72">
        <v>0</v>
      </c>
      <c r="M414" s="72">
        <v>0</v>
      </c>
      <c r="N414" s="72">
        <v>0</v>
      </c>
      <c r="O414" s="72">
        <v>0</v>
      </c>
      <c r="P414" s="72">
        <v>0</v>
      </c>
      <c r="Q414" s="72">
        <v>0</v>
      </c>
      <c r="R414" s="72">
        <v>0</v>
      </c>
      <c r="S414" s="72">
        <v>0</v>
      </c>
      <c r="T414" s="72">
        <v>0</v>
      </c>
      <c r="U414" s="72">
        <v>0</v>
      </c>
      <c r="V414" s="72">
        <v>0</v>
      </c>
      <c r="W414" s="72">
        <v>0</v>
      </c>
      <c r="X414" s="72">
        <v>0</v>
      </c>
      <c r="Y414" s="72">
        <v>0</v>
      </c>
      <c r="Z414" s="72">
        <v>0</v>
      </c>
      <c r="AA414" s="72">
        <v>0</v>
      </c>
      <c r="AB414" s="72">
        <v>0</v>
      </c>
      <c r="AC414" s="72">
        <v>0</v>
      </c>
      <c r="AD414" s="72">
        <v>0</v>
      </c>
      <c r="AE414" s="72">
        <v>0</v>
      </c>
      <c r="AF414" s="72">
        <v>0</v>
      </c>
      <c r="AG414" s="72" t="s">
        <v>633</v>
      </c>
      <c r="AH414" s="72">
        <v>0.12</v>
      </c>
      <c r="AI414" s="72">
        <v>8</v>
      </c>
      <c r="AJ414" s="74"/>
      <c r="AK414" s="60">
        <v>0</v>
      </c>
      <c r="AL414" s="73">
        <v>0.12</v>
      </c>
      <c r="AM414" s="59"/>
      <c r="AN414" s="59"/>
      <c r="AO414" s="60">
        <v>0.12</v>
      </c>
      <c r="AP414" s="59"/>
      <c r="AQ414" s="60">
        <v>0</v>
      </c>
      <c r="AR414" s="60">
        <v>0</v>
      </c>
      <c r="AS414" s="60">
        <v>0</v>
      </c>
      <c r="AT414" s="60">
        <v>0</v>
      </c>
      <c r="AU414" s="62"/>
      <c r="AV414" s="62"/>
      <c r="AW414" s="62"/>
      <c r="AX414" s="62"/>
      <c r="AY414" s="62"/>
      <c r="AZ414" s="62"/>
      <c r="BA414" s="62"/>
      <c r="BB414" s="62"/>
      <c r="BC414" s="62"/>
      <c r="BD414" s="62"/>
      <c r="BE414" s="62"/>
      <c r="BF414" s="62"/>
      <c r="BG414" s="62"/>
      <c r="BH414" s="62"/>
      <c r="BI414" s="62"/>
      <c r="BJ414" s="62"/>
      <c r="BK414" s="62"/>
      <c r="BL414" s="62"/>
      <c r="BM414" s="62"/>
      <c r="BN414" s="37"/>
    </row>
    <row r="415" spans="1:66" ht="15" x14ac:dyDescent="0.25">
      <c r="A415" s="71" t="s">
        <v>297</v>
      </c>
      <c r="B415" s="71" t="s">
        <v>569</v>
      </c>
      <c r="C415" s="72">
        <v>0</v>
      </c>
      <c r="D415" s="72">
        <v>4.7</v>
      </c>
      <c r="E415" s="72">
        <v>0</v>
      </c>
      <c r="F415" s="72">
        <v>0</v>
      </c>
      <c r="G415" s="72">
        <v>0</v>
      </c>
      <c r="H415" s="72">
        <v>0</v>
      </c>
      <c r="I415" s="72">
        <v>0</v>
      </c>
      <c r="J415" s="72">
        <v>0</v>
      </c>
      <c r="K415" s="72">
        <v>0</v>
      </c>
      <c r="L415" s="72">
        <v>0</v>
      </c>
      <c r="M415" s="72">
        <v>12.3</v>
      </c>
      <c r="N415" s="72">
        <v>5.0199999999999996</v>
      </c>
      <c r="O415" s="72">
        <v>0</v>
      </c>
      <c r="P415" s="72">
        <v>28.28</v>
      </c>
      <c r="Q415" s="72">
        <v>0</v>
      </c>
      <c r="R415" s="72">
        <v>0</v>
      </c>
      <c r="S415" s="72">
        <v>0</v>
      </c>
      <c r="T415" s="72">
        <v>0</v>
      </c>
      <c r="U415" s="72">
        <v>0</v>
      </c>
      <c r="V415" s="72">
        <v>0</v>
      </c>
      <c r="W415" s="72">
        <v>0</v>
      </c>
      <c r="X415" s="72">
        <v>0</v>
      </c>
      <c r="Y415" s="72">
        <v>0</v>
      </c>
      <c r="Z415" s="72">
        <v>0</v>
      </c>
      <c r="AA415" s="72">
        <v>0</v>
      </c>
      <c r="AB415" s="72">
        <v>0</v>
      </c>
      <c r="AC415" s="72">
        <v>0</v>
      </c>
      <c r="AD415" s="72">
        <v>0</v>
      </c>
      <c r="AE415" s="72">
        <v>0</v>
      </c>
      <c r="AF415" s="72">
        <v>0</v>
      </c>
      <c r="AG415" s="72">
        <v>0.99299999999999999</v>
      </c>
      <c r="AH415" s="72">
        <v>51.292999999999999</v>
      </c>
      <c r="AI415" s="72">
        <v>46.78</v>
      </c>
      <c r="AJ415" s="74"/>
      <c r="AK415" s="60">
        <v>0.99299999999999999</v>
      </c>
      <c r="AL415" s="73">
        <v>0.99299999999999999</v>
      </c>
      <c r="AM415" s="59"/>
      <c r="AN415" s="59"/>
      <c r="AO415" s="60">
        <v>0.99299999999999999</v>
      </c>
      <c r="AP415" s="59"/>
      <c r="AQ415" s="60">
        <v>0</v>
      </c>
      <c r="AR415" s="60">
        <v>45.6</v>
      </c>
      <c r="AS415" s="60">
        <v>0</v>
      </c>
      <c r="AT415" s="60">
        <v>0</v>
      </c>
      <c r="AU415" s="62"/>
      <c r="AV415" s="62"/>
      <c r="AW415" s="62"/>
      <c r="AX415" s="62"/>
      <c r="AY415" s="62"/>
      <c r="AZ415" s="62"/>
      <c r="BA415" s="62"/>
      <c r="BB415" s="62"/>
      <c r="BC415" s="62"/>
      <c r="BD415" s="62"/>
      <c r="BE415" s="62"/>
      <c r="BF415" s="62"/>
      <c r="BG415" s="62"/>
      <c r="BH415" s="62"/>
      <c r="BI415" s="62"/>
      <c r="BJ415" s="62"/>
      <c r="BK415" s="62"/>
      <c r="BL415" s="62"/>
      <c r="BM415" s="62"/>
      <c r="BN415" s="37"/>
    </row>
    <row r="416" spans="1:66" ht="15" x14ac:dyDescent="0.25">
      <c r="A416" s="71" t="s">
        <v>155</v>
      </c>
      <c r="B416" s="71" t="s">
        <v>570</v>
      </c>
      <c r="C416" s="72">
        <v>0</v>
      </c>
      <c r="D416" s="72">
        <v>1.5</v>
      </c>
      <c r="E416" s="72">
        <v>0</v>
      </c>
      <c r="F416" s="72">
        <v>0</v>
      </c>
      <c r="G416" s="72">
        <v>0</v>
      </c>
      <c r="H416" s="72">
        <v>0</v>
      </c>
      <c r="I416" s="72">
        <v>0</v>
      </c>
      <c r="J416" s="72">
        <v>0</v>
      </c>
      <c r="K416" s="72">
        <v>0</v>
      </c>
      <c r="L416" s="72">
        <v>7</v>
      </c>
      <c r="M416" s="72">
        <v>1.1000000000000001</v>
      </c>
      <c r="N416" s="72">
        <v>4.0999999999999996</v>
      </c>
      <c r="O416" s="72">
        <v>0</v>
      </c>
      <c r="P416" s="72">
        <v>7.5</v>
      </c>
      <c r="Q416" s="72">
        <v>0</v>
      </c>
      <c r="R416" s="72">
        <v>0</v>
      </c>
      <c r="S416" s="72">
        <v>0</v>
      </c>
      <c r="T416" s="72">
        <v>0</v>
      </c>
      <c r="U416" s="72">
        <v>0</v>
      </c>
      <c r="V416" s="72">
        <v>5.2</v>
      </c>
      <c r="W416" s="72">
        <v>0</v>
      </c>
      <c r="X416" s="72">
        <v>0</v>
      </c>
      <c r="Y416" s="72">
        <v>0</v>
      </c>
      <c r="Z416" s="72">
        <v>0</v>
      </c>
      <c r="AA416" s="72">
        <v>1.4</v>
      </c>
      <c r="AB416" s="72">
        <v>1.9</v>
      </c>
      <c r="AC416" s="72">
        <v>0.4</v>
      </c>
      <c r="AD416" s="72">
        <v>0</v>
      </c>
      <c r="AE416" s="72">
        <v>0</v>
      </c>
      <c r="AF416" s="72">
        <v>0</v>
      </c>
      <c r="AG416" s="72">
        <v>0</v>
      </c>
      <c r="AH416" s="72">
        <v>29.064169999999997</v>
      </c>
      <c r="AI416" s="72">
        <v>24.277999999999999</v>
      </c>
      <c r="AJ416" s="74"/>
      <c r="AK416" s="60">
        <v>0</v>
      </c>
      <c r="AL416" s="73">
        <v>0.36416999999999999</v>
      </c>
      <c r="AM416" s="59"/>
      <c r="AN416" s="59"/>
      <c r="AO416" s="60">
        <v>2.1641699999999999</v>
      </c>
      <c r="AP416" s="59"/>
      <c r="AQ416" s="60">
        <v>0</v>
      </c>
      <c r="AR416" s="60">
        <v>12.7</v>
      </c>
      <c r="AS416" s="60">
        <v>5.2</v>
      </c>
      <c r="AT416" s="60">
        <v>0.5</v>
      </c>
      <c r="AU416" s="62"/>
      <c r="AV416" s="62"/>
      <c r="AW416" s="62"/>
      <c r="AX416" s="62"/>
      <c r="AY416" s="62"/>
      <c r="AZ416" s="62"/>
      <c r="BA416" s="62"/>
      <c r="BB416" s="62"/>
      <c r="BC416" s="62"/>
      <c r="BD416" s="62"/>
      <c r="BE416" s="62"/>
      <c r="BF416" s="62"/>
      <c r="BG416" s="62"/>
      <c r="BH416" s="62"/>
      <c r="BI416" s="62"/>
      <c r="BJ416" s="62"/>
      <c r="BK416" s="62"/>
      <c r="BL416" s="62"/>
      <c r="BM416" s="62"/>
      <c r="BN416" s="37"/>
    </row>
    <row r="417" spans="1:66" ht="15" x14ac:dyDescent="0.25">
      <c r="A417" s="71" t="s">
        <v>89</v>
      </c>
      <c r="B417" s="71" t="s">
        <v>571</v>
      </c>
      <c r="C417" s="72">
        <v>0</v>
      </c>
      <c r="D417" s="72">
        <v>1.4999999999999999E-2</v>
      </c>
      <c r="E417" s="72">
        <v>0</v>
      </c>
      <c r="F417" s="72">
        <v>0</v>
      </c>
      <c r="G417" s="72">
        <v>0</v>
      </c>
      <c r="H417" s="72">
        <v>0</v>
      </c>
      <c r="I417" s="72">
        <v>0</v>
      </c>
      <c r="J417" s="72">
        <v>0</v>
      </c>
      <c r="K417" s="72">
        <v>0</v>
      </c>
      <c r="L417" s="72">
        <v>0</v>
      </c>
      <c r="M417" s="72">
        <v>0</v>
      </c>
      <c r="N417" s="72">
        <v>0</v>
      </c>
      <c r="O417" s="72">
        <v>0</v>
      </c>
      <c r="P417" s="72">
        <v>0</v>
      </c>
      <c r="Q417" s="72">
        <v>0</v>
      </c>
      <c r="R417" s="72">
        <v>0</v>
      </c>
      <c r="S417" s="72">
        <v>0</v>
      </c>
      <c r="T417" s="72">
        <v>0</v>
      </c>
      <c r="U417" s="72">
        <v>3.3889999999999998</v>
      </c>
      <c r="V417" s="72">
        <v>0</v>
      </c>
      <c r="W417" s="72">
        <v>0</v>
      </c>
      <c r="X417" s="72">
        <v>0</v>
      </c>
      <c r="Y417" s="72">
        <v>0</v>
      </c>
      <c r="Z417" s="72">
        <v>0</v>
      </c>
      <c r="AA417" s="72">
        <v>0</v>
      </c>
      <c r="AB417" s="72">
        <v>0</v>
      </c>
      <c r="AC417" s="72">
        <v>0</v>
      </c>
      <c r="AD417" s="72">
        <v>0</v>
      </c>
      <c r="AE417" s="72">
        <v>0</v>
      </c>
      <c r="AF417" s="72">
        <v>0</v>
      </c>
      <c r="AG417" s="72">
        <v>0.04</v>
      </c>
      <c r="AH417" s="72">
        <v>3.444</v>
      </c>
      <c r="AI417" s="72">
        <v>2.5089999999999999</v>
      </c>
      <c r="AJ417" s="74"/>
      <c r="AK417" s="60">
        <v>0.04</v>
      </c>
      <c r="AL417" s="73">
        <v>0.04</v>
      </c>
      <c r="AM417" s="59"/>
      <c r="AN417" s="59"/>
      <c r="AO417" s="60">
        <v>0.04</v>
      </c>
      <c r="AP417" s="59"/>
      <c r="AQ417" s="60">
        <v>0</v>
      </c>
      <c r="AR417" s="60">
        <v>0</v>
      </c>
      <c r="AS417" s="60">
        <v>3.3889999999999998</v>
      </c>
      <c r="AT417" s="60">
        <v>0</v>
      </c>
      <c r="AU417" s="62"/>
      <c r="AV417" s="62"/>
      <c r="AW417" s="62"/>
      <c r="AX417" s="62"/>
      <c r="AY417" s="62"/>
      <c r="AZ417" s="62"/>
      <c r="BA417" s="62"/>
      <c r="BB417" s="62"/>
      <c r="BC417" s="62"/>
      <c r="BD417" s="62"/>
      <c r="BE417" s="62"/>
      <c r="BF417" s="62"/>
      <c r="BG417" s="62"/>
      <c r="BH417" s="62"/>
      <c r="BI417" s="62"/>
      <c r="BJ417" s="62"/>
      <c r="BK417" s="62"/>
      <c r="BL417" s="62"/>
      <c r="BM417" s="62"/>
      <c r="BN417" s="37"/>
    </row>
    <row r="418" spans="1:66" ht="15" x14ac:dyDescent="0.25">
      <c r="A418" s="71" t="s">
        <v>295</v>
      </c>
      <c r="B418" s="71" t="s">
        <v>572</v>
      </c>
      <c r="C418" s="72">
        <v>0</v>
      </c>
      <c r="D418" s="72">
        <v>3.8</v>
      </c>
      <c r="E418" s="72">
        <v>0</v>
      </c>
      <c r="F418" s="72">
        <v>0</v>
      </c>
      <c r="G418" s="72">
        <v>0</v>
      </c>
      <c r="H418" s="72">
        <v>0</v>
      </c>
      <c r="I418" s="72">
        <v>0</v>
      </c>
      <c r="J418" s="72">
        <v>0</v>
      </c>
      <c r="K418" s="72">
        <v>0</v>
      </c>
      <c r="L418" s="72">
        <v>0</v>
      </c>
      <c r="M418" s="72">
        <v>20</v>
      </c>
      <c r="N418" s="72">
        <v>0</v>
      </c>
      <c r="O418" s="72">
        <v>20</v>
      </c>
      <c r="P418" s="72">
        <v>30</v>
      </c>
      <c r="Q418" s="72">
        <v>0</v>
      </c>
      <c r="R418" s="72">
        <v>0</v>
      </c>
      <c r="S418" s="72">
        <v>0</v>
      </c>
      <c r="T418" s="72">
        <v>0</v>
      </c>
      <c r="U418" s="72">
        <v>0</v>
      </c>
      <c r="V418" s="72">
        <v>0</v>
      </c>
      <c r="W418" s="72">
        <v>0</v>
      </c>
      <c r="X418" s="72">
        <v>0</v>
      </c>
      <c r="Y418" s="72">
        <v>0</v>
      </c>
      <c r="Z418" s="72">
        <v>0</v>
      </c>
      <c r="AA418" s="72">
        <v>0</v>
      </c>
      <c r="AB418" s="72">
        <v>0</v>
      </c>
      <c r="AC418" s="72">
        <v>0.75</v>
      </c>
      <c r="AD418" s="72">
        <v>0</v>
      </c>
      <c r="AE418" s="72">
        <v>0</v>
      </c>
      <c r="AF418" s="72">
        <v>0</v>
      </c>
      <c r="AG418" s="72">
        <v>0</v>
      </c>
      <c r="AH418" s="72">
        <v>75.338999999999999</v>
      </c>
      <c r="AI418" s="72">
        <v>52.6</v>
      </c>
      <c r="AJ418" s="74"/>
      <c r="AK418" s="60">
        <v>0</v>
      </c>
      <c r="AL418" s="73">
        <v>0.78900000000000003</v>
      </c>
      <c r="AM418" s="59"/>
      <c r="AN418" s="59"/>
      <c r="AO418" s="60">
        <v>1.5390000000000001</v>
      </c>
      <c r="AP418" s="59"/>
      <c r="AQ418" s="60">
        <v>0</v>
      </c>
      <c r="AR418" s="60">
        <v>70</v>
      </c>
      <c r="AS418" s="60">
        <v>0</v>
      </c>
      <c r="AT418" s="60">
        <v>0</v>
      </c>
      <c r="AU418" s="62"/>
      <c r="AV418" s="62"/>
      <c r="AW418" s="62"/>
      <c r="AX418" s="62"/>
      <c r="AY418" s="62"/>
      <c r="AZ418" s="62"/>
      <c r="BA418" s="62"/>
      <c r="BB418" s="62"/>
      <c r="BC418" s="62"/>
      <c r="BD418" s="62"/>
      <c r="BE418" s="62"/>
      <c r="BF418" s="62"/>
      <c r="BG418" s="62"/>
      <c r="BH418" s="62"/>
      <c r="BI418" s="62"/>
      <c r="BJ418" s="62"/>
      <c r="BK418" s="62"/>
      <c r="BL418" s="62"/>
      <c r="BM418" s="62"/>
      <c r="BN418" s="37"/>
    </row>
    <row r="419" spans="1:66" ht="15" x14ac:dyDescent="0.25">
      <c r="A419" s="71" t="s">
        <v>82</v>
      </c>
      <c r="B419" s="71" t="s">
        <v>573</v>
      </c>
      <c r="C419" s="72">
        <v>0</v>
      </c>
      <c r="D419" s="72">
        <v>3.5045999999999995</v>
      </c>
      <c r="E419" s="72">
        <v>0</v>
      </c>
      <c r="F419" s="72">
        <v>0</v>
      </c>
      <c r="G419" s="72">
        <v>0</v>
      </c>
      <c r="H419" s="72">
        <v>0</v>
      </c>
      <c r="I419" s="72">
        <v>0</v>
      </c>
      <c r="J419" s="72">
        <v>0</v>
      </c>
      <c r="K419" s="72">
        <v>0</v>
      </c>
      <c r="L419" s="72">
        <v>0</v>
      </c>
      <c r="M419" s="72">
        <v>0</v>
      </c>
      <c r="N419" s="72">
        <v>0</v>
      </c>
      <c r="O419" s="72">
        <v>0</v>
      </c>
      <c r="P419" s="72">
        <v>0</v>
      </c>
      <c r="Q419" s="72">
        <v>0</v>
      </c>
      <c r="R419" s="72">
        <v>0</v>
      </c>
      <c r="S419" s="72">
        <v>0</v>
      </c>
      <c r="T419" s="72">
        <v>0</v>
      </c>
      <c r="U419" s="72">
        <v>0</v>
      </c>
      <c r="V419" s="72">
        <v>0</v>
      </c>
      <c r="W419" s="72">
        <v>0</v>
      </c>
      <c r="X419" s="72">
        <v>0</v>
      </c>
      <c r="Y419" s="72">
        <v>15.965399999999999</v>
      </c>
      <c r="Z419" s="72">
        <v>0</v>
      </c>
      <c r="AA419" s="72">
        <v>0</v>
      </c>
      <c r="AB419" s="72">
        <v>0</v>
      </c>
      <c r="AC419" s="72">
        <v>0</v>
      </c>
      <c r="AD419" s="72">
        <v>0</v>
      </c>
      <c r="AE419" s="72">
        <v>0</v>
      </c>
      <c r="AF419" s="72">
        <v>0</v>
      </c>
      <c r="AG419" s="72">
        <v>8.6999999999999994E-2</v>
      </c>
      <c r="AH419" s="72">
        <v>19.556999999999999</v>
      </c>
      <c r="AI419" s="72">
        <v>18.600000000000001</v>
      </c>
      <c r="AJ419" s="74"/>
      <c r="AK419" s="60">
        <v>8.6999999999999994E-2</v>
      </c>
      <c r="AL419" s="73">
        <v>8.6999999999999994E-2</v>
      </c>
      <c r="AM419" s="59"/>
      <c r="AN419" s="59"/>
      <c r="AO419" s="60">
        <v>8.6999999999999994E-2</v>
      </c>
      <c r="AP419" s="59"/>
      <c r="AQ419" s="60">
        <v>0</v>
      </c>
      <c r="AR419" s="60">
        <v>15.965399999999999</v>
      </c>
      <c r="AS419" s="60">
        <v>0</v>
      </c>
      <c r="AT419" s="60">
        <v>0</v>
      </c>
      <c r="AU419" s="62"/>
      <c r="AV419" s="62"/>
      <c r="AW419" s="62"/>
      <c r="AX419" s="62"/>
      <c r="AY419" s="62"/>
      <c r="AZ419" s="62"/>
      <c r="BA419" s="62"/>
      <c r="BB419" s="62"/>
      <c r="BC419" s="62"/>
      <c r="BD419" s="62"/>
      <c r="BE419" s="62"/>
      <c r="BF419" s="62"/>
      <c r="BG419" s="62"/>
      <c r="BH419" s="62"/>
      <c r="BI419" s="62"/>
      <c r="BJ419" s="62"/>
      <c r="BK419" s="62"/>
      <c r="BL419" s="62"/>
      <c r="BM419" s="62"/>
      <c r="BN419" s="37"/>
    </row>
    <row r="420" spans="1:66" ht="15" x14ac:dyDescent="0.25">
      <c r="A420" s="71" t="s">
        <v>73</v>
      </c>
      <c r="B420" s="71" t="s">
        <v>574</v>
      </c>
      <c r="C420" s="72">
        <v>0</v>
      </c>
      <c r="D420" s="72">
        <v>1</v>
      </c>
      <c r="E420" s="72">
        <v>0</v>
      </c>
      <c r="F420" s="72">
        <v>0</v>
      </c>
      <c r="G420" s="72">
        <v>0</v>
      </c>
      <c r="H420" s="72">
        <v>0</v>
      </c>
      <c r="I420" s="72">
        <v>0</v>
      </c>
      <c r="J420" s="72">
        <v>0</v>
      </c>
      <c r="K420" s="72">
        <v>0</v>
      </c>
      <c r="L420" s="72">
        <v>0</v>
      </c>
      <c r="M420" s="72">
        <v>0</v>
      </c>
      <c r="N420" s="72">
        <v>0</v>
      </c>
      <c r="O420" s="72">
        <v>0</v>
      </c>
      <c r="P420" s="72">
        <v>0</v>
      </c>
      <c r="Q420" s="72">
        <v>0</v>
      </c>
      <c r="R420" s="72">
        <v>0</v>
      </c>
      <c r="S420" s="72">
        <v>0</v>
      </c>
      <c r="T420" s="72">
        <v>0</v>
      </c>
      <c r="U420" s="72">
        <v>5.9</v>
      </c>
      <c r="V420" s="72">
        <v>0</v>
      </c>
      <c r="W420" s="72">
        <v>0</v>
      </c>
      <c r="X420" s="72">
        <v>7.5</v>
      </c>
      <c r="Y420" s="72">
        <v>0</v>
      </c>
      <c r="Z420" s="72">
        <v>0</v>
      </c>
      <c r="AA420" s="72">
        <v>0</v>
      </c>
      <c r="AB420" s="72">
        <v>0</v>
      </c>
      <c r="AC420" s="72">
        <v>0</v>
      </c>
      <c r="AD420" s="72">
        <v>1.6</v>
      </c>
      <c r="AE420" s="72">
        <v>0</v>
      </c>
      <c r="AF420" s="72">
        <v>0</v>
      </c>
      <c r="AG420" s="72">
        <v>0.2</v>
      </c>
      <c r="AH420" s="72">
        <v>16.2</v>
      </c>
      <c r="AI420" s="72">
        <v>14.061</v>
      </c>
      <c r="AJ420" s="74"/>
      <c r="AK420" s="60">
        <v>0.2</v>
      </c>
      <c r="AL420" s="73">
        <v>0.2</v>
      </c>
      <c r="AM420" s="59"/>
      <c r="AN420" s="59"/>
      <c r="AO420" s="60">
        <v>0.2</v>
      </c>
      <c r="AP420" s="59"/>
      <c r="AQ420" s="60">
        <v>0</v>
      </c>
      <c r="AR420" s="60">
        <v>0</v>
      </c>
      <c r="AS420" s="60">
        <v>13.4</v>
      </c>
      <c r="AT420" s="60">
        <v>0</v>
      </c>
      <c r="AU420" s="62"/>
      <c r="AV420" s="62"/>
      <c r="AW420" s="62"/>
      <c r="AX420" s="62"/>
      <c r="AY420" s="62"/>
      <c r="AZ420" s="62"/>
      <c r="BA420" s="62"/>
      <c r="BB420" s="62"/>
      <c r="BC420" s="62"/>
      <c r="BD420" s="62"/>
      <c r="BE420" s="62"/>
      <c r="BF420" s="62"/>
      <c r="BG420" s="62"/>
      <c r="BH420" s="62"/>
      <c r="BI420" s="62"/>
      <c r="BJ420" s="62"/>
      <c r="BK420" s="62"/>
      <c r="BL420" s="62"/>
      <c r="BM420" s="62"/>
      <c r="BN420" s="37"/>
    </row>
    <row r="421" spans="1:66" ht="15" x14ac:dyDescent="0.25">
      <c r="A421" s="71" t="s">
        <v>644</v>
      </c>
      <c r="B421" s="71" t="s">
        <v>644</v>
      </c>
      <c r="C421" s="72">
        <v>0</v>
      </c>
      <c r="D421" s="72">
        <v>0.2</v>
      </c>
      <c r="E421" s="72">
        <v>0</v>
      </c>
      <c r="F421" s="72">
        <v>0</v>
      </c>
      <c r="G421" s="72">
        <v>0</v>
      </c>
      <c r="H421" s="72">
        <v>0</v>
      </c>
      <c r="I421" s="72">
        <v>0</v>
      </c>
      <c r="J421" s="72">
        <v>0</v>
      </c>
      <c r="K421" s="72">
        <v>0</v>
      </c>
      <c r="L421" s="72">
        <v>0</v>
      </c>
      <c r="M421" s="72">
        <v>0</v>
      </c>
      <c r="N421" s="72">
        <v>0</v>
      </c>
      <c r="O421" s="72">
        <v>0</v>
      </c>
      <c r="P421" s="72">
        <v>8.6999999999999993</v>
      </c>
      <c r="Q421" s="72">
        <v>0</v>
      </c>
      <c r="R421" s="72">
        <v>0</v>
      </c>
      <c r="S421" s="72">
        <v>0</v>
      </c>
      <c r="T421" s="72">
        <v>0</v>
      </c>
      <c r="U421" s="72">
        <v>0</v>
      </c>
      <c r="V421" s="72">
        <v>0</v>
      </c>
      <c r="W421" s="72">
        <v>0</v>
      </c>
      <c r="X421" s="72">
        <v>0</v>
      </c>
      <c r="Y421" s="72">
        <v>0</v>
      </c>
      <c r="Z421" s="72">
        <v>0</v>
      </c>
      <c r="AA421" s="72">
        <v>0</v>
      </c>
      <c r="AB421" s="72">
        <v>0</v>
      </c>
      <c r="AC421" s="72">
        <v>0</v>
      </c>
      <c r="AD421" s="72">
        <v>0</v>
      </c>
      <c r="AE421" s="72">
        <v>0</v>
      </c>
      <c r="AF421" s="72">
        <v>0</v>
      </c>
      <c r="AG421" s="72">
        <v>0.2</v>
      </c>
      <c r="AH421" s="72">
        <v>9.1</v>
      </c>
      <c r="AI421" s="72" t="s">
        <v>633</v>
      </c>
      <c r="AJ421" s="74"/>
      <c r="AK421" s="60">
        <v>0.2</v>
      </c>
      <c r="AL421" s="73">
        <v>0.2</v>
      </c>
      <c r="AM421" s="59"/>
      <c r="AN421" s="59"/>
      <c r="AO421" s="60">
        <v>0.2</v>
      </c>
      <c r="AP421" s="59"/>
      <c r="AQ421" s="60">
        <v>0</v>
      </c>
      <c r="AR421" s="60">
        <v>8.6999999999999993</v>
      </c>
      <c r="AS421" s="60">
        <v>0</v>
      </c>
      <c r="AT421" s="60">
        <v>0</v>
      </c>
      <c r="AU421" s="62"/>
      <c r="AV421" s="62"/>
      <c r="AW421" s="62"/>
      <c r="AX421" s="62"/>
      <c r="AY421" s="62"/>
      <c r="AZ421" s="62"/>
      <c r="BA421" s="62"/>
      <c r="BB421" s="62"/>
      <c r="BC421" s="62"/>
      <c r="BD421" s="62"/>
      <c r="BE421" s="62"/>
      <c r="BF421" s="62"/>
      <c r="BG421" s="62"/>
      <c r="BH421" s="62"/>
      <c r="BI421" s="62"/>
      <c r="BJ421" s="62"/>
      <c r="BK421" s="62"/>
      <c r="BL421" s="62"/>
      <c r="BM421" s="62"/>
      <c r="BN421" s="37"/>
    </row>
    <row r="422" spans="1:66" ht="15" x14ac:dyDescent="0.25">
      <c r="A422" s="71" t="s">
        <v>119</v>
      </c>
      <c r="B422" s="71" t="s">
        <v>575</v>
      </c>
      <c r="C422" s="72">
        <v>0</v>
      </c>
      <c r="D422" s="72">
        <v>0.02</v>
      </c>
      <c r="E422" s="72">
        <v>0</v>
      </c>
      <c r="F422" s="72">
        <v>0</v>
      </c>
      <c r="G422" s="72">
        <v>0</v>
      </c>
      <c r="H422" s="72">
        <v>0</v>
      </c>
      <c r="I422" s="72">
        <v>0</v>
      </c>
      <c r="J422" s="72">
        <v>0</v>
      </c>
      <c r="K422" s="72">
        <v>0</v>
      </c>
      <c r="L422" s="72">
        <v>0</v>
      </c>
      <c r="M422" s="72">
        <v>0</v>
      </c>
      <c r="N422" s="72">
        <v>0</v>
      </c>
      <c r="O422" s="72">
        <v>0</v>
      </c>
      <c r="P422" s="72">
        <v>0</v>
      </c>
      <c r="Q422" s="72">
        <v>0</v>
      </c>
      <c r="R422" s="72">
        <v>0</v>
      </c>
      <c r="S422" s="72">
        <v>0</v>
      </c>
      <c r="T422" s="72">
        <v>0</v>
      </c>
      <c r="U422" s="72">
        <v>0</v>
      </c>
      <c r="V422" s="72">
        <v>0.8</v>
      </c>
      <c r="W422" s="72">
        <v>0</v>
      </c>
      <c r="X422" s="72">
        <v>0</v>
      </c>
      <c r="Y422" s="72">
        <v>0</v>
      </c>
      <c r="Z422" s="72">
        <v>0</v>
      </c>
      <c r="AA422" s="72">
        <v>0</v>
      </c>
      <c r="AB422" s="72">
        <v>0</v>
      </c>
      <c r="AC422" s="72">
        <v>0</v>
      </c>
      <c r="AD422" s="72">
        <v>0</v>
      </c>
      <c r="AE422" s="72">
        <v>0</v>
      </c>
      <c r="AF422" s="72">
        <v>0</v>
      </c>
      <c r="AG422" s="72">
        <v>0.02</v>
      </c>
      <c r="AH422" s="72">
        <v>0.84</v>
      </c>
      <c r="AI422" s="72">
        <v>0.52</v>
      </c>
      <c r="AJ422" s="74"/>
      <c r="AK422" s="60">
        <v>0.02</v>
      </c>
      <c r="AL422" s="73">
        <v>0.02</v>
      </c>
      <c r="AM422" s="59"/>
      <c r="AN422" s="59"/>
      <c r="AO422" s="60">
        <v>0.02</v>
      </c>
      <c r="AP422" s="59"/>
      <c r="AQ422" s="60">
        <v>0</v>
      </c>
      <c r="AR422" s="60">
        <v>0</v>
      </c>
      <c r="AS422" s="60">
        <v>0.8</v>
      </c>
      <c r="AT422" s="60">
        <v>0</v>
      </c>
      <c r="AU422" s="62"/>
      <c r="AV422" s="62"/>
      <c r="AW422" s="62"/>
      <c r="AX422" s="62"/>
      <c r="AY422" s="62"/>
      <c r="AZ422" s="62"/>
      <c r="BA422" s="62"/>
      <c r="BB422" s="62"/>
      <c r="BC422" s="62"/>
      <c r="BD422" s="62"/>
      <c r="BE422" s="62"/>
      <c r="BF422" s="62"/>
      <c r="BG422" s="62"/>
      <c r="BH422" s="62"/>
      <c r="BI422" s="62"/>
      <c r="BJ422" s="62"/>
      <c r="BK422" s="62"/>
      <c r="BL422" s="62"/>
      <c r="BM422" s="62"/>
      <c r="BN422" s="37"/>
    </row>
    <row r="423" spans="1:66" ht="15" x14ac:dyDescent="0.25">
      <c r="A423" s="71" t="s">
        <v>576</v>
      </c>
      <c r="B423" s="71" t="s">
        <v>577</v>
      </c>
      <c r="C423" s="72">
        <v>0</v>
      </c>
      <c r="D423" s="72">
        <v>0.5</v>
      </c>
      <c r="E423" s="72">
        <v>0</v>
      </c>
      <c r="F423" s="72">
        <v>0</v>
      </c>
      <c r="G423" s="72">
        <v>0</v>
      </c>
      <c r="H423" s="72">
        <v>0</v>
      </c>
      <c r="I423" s="72">
        <v>0</v>
      </c>
      <c r="J423" s="72">
        <v>0</v>
      </c>
      <c r="K423" s="72">
        <v>0</v>
      </c>
      <c r="L423" s="72">
        <v>0</v>
      </c>
      <c r="M423" s="72">
        <v>0</v>
      </c>
      <c r="N423" s="72">
        <v>5.8</v>
      </c>
      <c r="O423" s="72">
        <v>0</v>
      </c>
      <c r="P423" s="72">
        <v>29.2</v>
      </c>
      <c r="Q423" s="72">
        <v>0</v>
      </c>
      <c r="R423" s="72">
        <v>0</v>
      </c>
      <c r="S423" s="72">
        <v>0</v>
      </c>
      <c r="T423" s="72">
        <v>0</v>
      </c>
      <c r="U423" s="72">
        <v>0</v>
      </c>
      <c r="V423" s="72">
        <v>0</v>
      </c>
      <c r="W423" s="72">
        <v>0</v>
      </c>
      <c r="X423" s="72">
        <v>0</v>
      </c>
      <c r="Y423" s="72">
        <v>4.25</v>
      </c>
      <c r="Z423" s="72">
        <v>0</v>
      </c>
      <c r="AA423" s="72">
        <v>0</v>
      </c>
      <c r="AB423" s="72">
        <v>0</v>
      </c>
      <c r="AC423" s="72">
        <v>0</v>
      </c>
      <c r="AD423" s="72">
        <v>0</v>
      </c>
      <c r="AE423" s="72">
        <v>0</v>
      </c>
      <c r="AF423" s="72">
        <v>0</v>
      </c>
      <c r="AG423" s="72">
        <v>0.626</v>
      </c>
      <c r="AH423" s="72">
        <v>40.375999999999998</v>
      </c>
      <c r="AI423" s="72">
        <v>32.1</v>
      </c>
      <c r="AJ423" s="74"/>
      <c r="AK423" s="60">
        <v>0.626</v>
      </c>
      <c r="AL423" s="73">
        <v>0.626</v>
      </c>
      <c r="AM423" s="59"/>
      <c r="AN423" s="59"/>
      <c r="AO423" s="60">
        <v>0.626</v>
      </c>
      <c r="AP423" s="59"/>
      <c r="AQ423" s="60">
        <v>0</v>
      </c>
      <c r="AR423" s="60">
        <v>39.25</v>
      </c>
      <c r="AS423" s="60">
        <v>0</v>
      </c>
      <c r="AT423" s="60">
        <v>0</v>
      </c>
      <c r="AU423" s="62"/>
      <c r="AV423" s="62"/>
      <c r="AW423" s="62"/>
      <c r="AX423" s="62"/>
      <c r="AY423" s="62"/>
      <c r="AZ423" s="62"/>
      <c r="BA423" s="62"/>
      <c r="BB423" s="62"/>
      <c r="BC423" s="62"/>
      <c r="BD423" s="62"/>
      <c r="BE423" s="62"/>
      <c r="BF423" s="62"/>
      <c r="BG423" s="62"/>
      <c r="BH423" s="62"/>
      <c r="BI423" s="62"/>
      <c r="BJ423" s="62"/>
      <c r="BK423" s="62"/>
      <c r="BL423" s="62"/>
      <c r="BM423" s="62"/>
      <c r="BN423" s="37"/>
    </row>
    <row r="424" spans="1:66" ht="15" x14ac:dyDescent="0.25">
      <c r="A424" s="71" t="s">
        <v>73</v>
      </c>
      <c r="B424" s="71" t="s">
        <v>578</v>
      </c>
      <c r="C424" s="72">
        <v>0</v>
      </c>
      <c r="D424" s="72">
        <v>1</v>
      </c>
      <c r="E424" s="72">
        <v>0</v>
      </c>
      <c r="F424" s="72">
        <v>0</v>
      </c>
      <c r="G424" s="72">
        <v>0</v>
      </c>
      <c r="H424" s="72">
        <v>0</v>
      </c>
      <c r="I424" s="72">
        <v>4.8</v>
      </c>
      <c r="J424" s="72">
        <v>0</v>
      </c>
      <c r="K424" s="72">
        <v>0</v>
      </c>
      <c r="L424" s="72">
        <v>0</v>
      </c>
      <c r="M424" s="72">
        <v>0</v>
      </c>
      <c r="N424" s="72">
        <v>0</v>
      </c>
      <c r="O424" s="72">
        <v>23.6</v>
      </c>
      <c r="P424" s="72">
        <v>28.7</v>
      </c>
      <c r="Q424" s="72">
        <v>0</v>
      </c>
      <c r="R424" s="72">
        <v>0</v>
      </c>
      <c r="S424" s="72">
        <v>0</v>
      </c>
      <c r="T424" s="72">
        <v>13.5</v>
      </c>
      <c r="U424" s="72">
        <v>17</v>
      </c>
      <c r="V424" s="72">
        <v>0</v>
      </c>
      <c r="W424" s="72">
        <v>0</v>
      </c>
      <c r="X424" s="72">
        <v>0.2</v>
      </c>
      <c r="Y424" s="72">
        <v>0</v>
      </c>
      <c r="Z424" s="72">
        <v>0</v>
      </c>
      <c r="AA424" s="72">
        <v>0</v>
      </c>
      <c r="AB424" s="72">
        <v>0</v>
      </c>
      <c r="AC424" s="72">
        <v>0</v>
      </c>
      <c r="AD424" s="72">
        <v>0</v>
      </c>
      <c r="AE424" s="72">
        <v>0</v>
      </c>
      <c r="AF424" s="72">
        <v>0</v>
      </c>
      <c r="AG424" s="72">
        <v>1.4</v>
      </c>
      <c r="AH424" s="72">
        <v>90.2</v>
      </c>
      <c r="AI424" s="72">
        <v>62.014000000000003</v>
      </c>
      <c r="AJ424" s="74"/>
      <c r="AK424" s="60">
        <v>1.4</v>
      </c>
      <c r="AL424" s="73">
        <v>1.4</v>
      </c>
      <c r="AM424" s="59"/>
      <c r="AN424" s="59"/>
      <c r="AO424" s="60">
        <v>1.4</v>
      </c>
      <c r="AP424" s="59"/>
      <c r="AQ424" s="60">
        <v>4.8</v>
      </c>
      <c r="AR424" s="60">
        <v>52.3</v>
      </c>
      <c r="AS424" s="60">
        <v>17.2</v>
      </c>
      <c r="AT424" s="60">
        <v>0</v>
      </c>
      <c r="AU424" s="62"/>
      <c r="AV424" s="62"/>
      <c r="AW424" s="62"/>
      <c r="AX424" s="62"/>
      <c r="AY424" s="62"/>
      <c r="AZ424" s="62"/>
      <c r="BA424" s="62"/>
      <c r="BB424" s="62"/>
      <c r="BC424" s="62"/>
      <c r="BD424" s="62"/>
      <c r="BE424" s="62"/>
      <c r="BF424" s="62"/>
      <c r="BG424" s="62"/>
      <c r="BH424" s="62"/>
      <c r="BI424" s="62"/>
      <c r="BJ424" s="62"/>
      <c r="BK424" s="62"/>
      <c r="BL424" s="62"/>
      <c r="BM424" s="62"/>
      <c r="BN424" s="37"/>
    </row>
    <row r="425" spans="1:66" ht="15" x14ac:dyDescent="0.25">
      <c r="A425" s="71" t="s">
        <v>143</v>
      </c>
      <c r="B425" s="71" t="s">
        <v>645</v>
      </c>
      <c r="C425" s="72">
        <v>0</v>
      </c>
      <c r="D425" s="72">
        <v>0.36</v>
      </c>
      <c r="E425" s="72">
        <v>0</v>
      </c>
      <c r="F425" s="72">
        <v>0</v>
      </c>
      <c r="G425" s="72">
        <v>0</v>
      </c>
      <c r="H425" s="72">
        <v>0</v>
      </c>
      <c r="I425" s="72">
        <v>0</v>
      </c>
      <c r="J425" s="72">
        <v>0</v>
      </c>
      <c r="K425" s="72">
        <v>0</v>
      </c>
      <c r="L425" s="72">
        <v>0</v>
      </c>
      <c r="M425" s="72">
        <v>0</v>
      </c>
      <c r="N425" s="72">
        <v>0</v>
      </c>
      <c r="O425" s="72">
        <v>0</v>
      </c>
      <c r="P425" s="72">
        <v>0</v>
      </c>
      <c r="Q425" s="72">
        <v>0</v>
      </c>
      <c r="R425" s="72">
        <v>0</v>
      </c>
      <c r="S425" s="72">
        <v>0</v>
      </c>
      <c r="T425" s="72">
        <v>0</v>
      </c>
      <c r="U425" s="72">
        <v>0</v>
      </c>
      <c r="V425" s="72">
        <v>7.2530000000000001</v>
      </c>
      <c r="W425" s="72">
        <v>0</v>
      </c>
      <c r="X425" s="72">
        <v>0</v>
      </c>
      <c r="Y425" s="72">
        <v>0</v>
      </c>
      <c r="Z425" s="72">
        <v>0</v>
      </c>
      <c r="AA425" s="72">
        <v>0</v>
      </c>
      <c r="AB425" s="72">
        <v>0</v>
      </c>
      <c r="AC425" s="72">
        <v>0</v>
      </c>
      <c r="AD425" s="72">
        <v>0</v>
      </c>
      <c r="AE425" s="72">
        <v>0</v>
      </c>
      <c r="AF425" s="72">
        <v>0</v>
      </c>
      <c r="AG425" s="72">
        <v>0.127</v>
      </c>
      <c r="AH425" s="72">
        <v>7.74</v>
      </c>
      <c r="AI425" s="72" t="s">
        <v>633</v>
      </c>
      <c r="AJ425" s="74"/>
      <c r="AK425" s="60">
        <v>0.127</v>
      </c>
      <c r="AL425" s="73">
        <v>0.127</v>
      </c>
      <c r="AM425" s="59"/>
      <c r="AN425" s="59"/>
      <c r="AO425" s="60">
        <v>0.127</v>
      </c>
      <c r="AP425" s="59"/>
      <c r="AQ425" s="60">
        <v>0</v>
      </c>
      <c r="AR425" s="60">
        <v>0</v>
      </c>
      <c r="AS425" s="60">
        <v>7.2530000000000001</v>
      </c>
      <c r="AT425" s="60">
        <v>0</v>
      </c>
      <c r="AU425" s="62"/>
      <c r="AV425" s="62"/>
      <c r="AW425" s="62"/>
      <c r="AX425" s="62"/>
      <c r="AY425" s="62"/>
      <c r="AZ425" s="62"/>
      <c r="BA425" s="62"/>
      <c r="BB425" s="62"/>
      <c r="BC425" s="62"/>
      <c r="BD425" s="62"/>
      <c r="BE425" s="62"/>
      <c r="BF425" s="62"/>
      <c r="BG425" s="62"/>
      <c r="BH425" s="62"/>
      <c r="BI425" s="62"/>
      <c r="BJ425" s="62"/>
      <c r="BK425" s="62"/>
      <c r="BL425" s="62"/>
      <c r="BM425" s="62"/>
      <c r="BN425" s="37"/>
    </row>
    <row r="426" spans="1:66" ht="15" x14ac:dyDescent="0.25">
      <c r="A426" s="71" t="s">
        <v>579</v>
      </c>
      <c r="B426" s="71" t="s">
        <v>580</v>
      </c>
      <c r="C426" s="72">
        <v>0</v>
      </c>
      <c r="D426" s="72">
        <v>0</v>
      </c>
      <c r="E426" s="72">
        <v>0</v>
      </c>
      <c r="F426" s="72">
        <v>0</v>
      </c>
      <c r="G426" s="72">
        <v>0</v>
      </c>
      <c r="H426" s="72">
        <v>0</v>
      </c>
      <c r="I426" s="72">
        <v>0</v>
      </c>
      <c r="J426" s="72">
        <v>0</v>
      </c>
      <c r="K426" s="72">
        <v>0</v>
      </c>
      <c r="L426" s="72">
        <v>0</v>
      </c>
      <c r="M426" s="72">
        <v>0</v>
      </c>
      <c r="N426" s="72">
        <v>0</v>
      </c>
      <c r="O426" s="72">
        <v>0</v>
      </c>
      <c r="P426" s="72">
        <v>0</v>
      </c>
      <c r="Q426" s="72">
        <v>0</v>
      </c>
      <c r="R426" s="72">
        <v>0</v>
      </c>
      <c r="S426" s="72">
        <v>0</v>
      </c>
      <c r="T426" s="72">
        <v>0</v>
      </c>
      <c r="U426" s="72">
        <v>0</v>
      </c>
      <c r="V426" s="72">
        <v>0</v>
      </c>
      <c r="W426" s="72">
        <v>0</v>
      </c>
      <c r="X426" s="72">
        <v>0</v>
      </c>
      <c r="Y426" s="72">
        <v>0</v>
      </c>
      <c r="Z426" s="72">
        <v>0</v>
      </c>
      <c r="AA426" s="72">
        <v>0</v>
      </c>
      <c r="AB426" s="72">
        <v>0</v>
      </c>
      <c r="AC426" s="72">
        <v>0</v>
      </c>
      <c r="AD426" s="72">
        <v>0</v>
      </c>
      <c r="AE426" s="72">
        <v>0</v>
      </c>
      <c r="AF426" s="72">
        <v>0</v>
      </c>
      <c r="AG426" s="72" t="s">
        <v>633</v>
      </c>
      <c r="AH426" s="72">
        <v>1.0619999999999998</v>
      </c>
      <c r="AI426" s="72">
        <v>70.8</v>
      </c>
      <c r="AJ426" s="74"/>
      <c r="AK426" s="60">
        <v>0</v>
      </c>
      <c r="AL426" s="73">
        <v>1.0619999999999998</v>
      </c>
      <c r="AM426" s="59"/>
      <c r="AN426" s="59"/>
      <c r="AO426" s="60">
        <v>1.0619999999999998</v>
      </c>
      <c r="AP426" s="59"/>
      <c r="AQ426" s="60">
        <v>0</v>
      </c>
      <c r="AR426" s="60">
        <v>0</v>
      </c>
      <c r="AS426" s="60">
        <v>0</v>
      </c>
      <c r="AT426" s="60">
        <v>0</v>
      </c>
      <c r="AU426" s="62"/>
      <c r="AV426" s="62"/>
      <c r="AW426" s="62"/>
      <c r="AX426" s="62"/>
      <c r="AY426" s="62"/>
      <c r="AZ426" s="62"/>
      <c r="BA426" s="62"/>
      <c r="BB426" s="62"/>
      <c r="BC426" s="62"/>
      <c r="BD426" s="62"/>
      <c r="BE426" s="62"/>
      <c r="BF426" s="62"/>
      <c r="BG426" s="62"/>
      <c r="BH426" s="62"/>
      <c r="BI426" s="62"/>
      <c r="BJ426" s="62"/>
      <c r="BK426" s="62"/>
      <c r="BL426" s="62"/>
      <c r="BM426" s="62"/>
      <c r="BN426" s="37"/>
    </row>
    <row r="427" spans="1:66" ht="15" x14ac:dyDescent="0.25">
      <c r="A427" s="71" t="s">
        <v>204</v>
      </c>
      <c r="B427" s="71" t="s">
        <v>581</v>
      </c>
      <c r="C427" s="72">
        <v>0</v>
      </c>
      <c r="D427" s="72">
        <v>2</v>
      </c>
      <c r="E427" s="72">
        <v>0</v>
      </c>
      <c r="F427" s="72">
        <v>0</v>
      </c>
      <c r="G427" s="72">
        <v>0</v>
      </c>
      <c r="H427" s="72">
        <v>0</v>
      </c>
      <c r="I427" s="72">
        <v>0</v>
      </c>
      <c r="J427" s="72">
        <v>41</v>
      </c>
      <c r="K427" s="72">
        <v>0</v>
      </c>
      <c r="L427" s="72">
        <v>177</v>
      </c>
      <c r="M427" s="72">
        <v>0</v>
      </c>
      <c r="N427" s="72">
        <v>0</v>
      </c>
      <c r="O427" s="72">
        <v>0</v>
      </c>
      <c r="P427" s="72">
        <v>0</v>
      </c>
      <c r="Q427" s="72">
        <v>0</v>
      </c>
      <c r="R427" s="72">
        <v>0</v>
      </c>
      <c r="S427" s="72">
        <v>0</v>
      </c>
      <c r="T427" s="72">
        <v>20</v>
      </c>
      <c r="U427" s="72">
        <v>0</v>
      </c>
      <c r="V427" s="72">
        <v>0</v>
      </c>
      <c r="W427" s="72">
        <v>0</v>
      </c>
      <c r="X427" s="72">
        <v>0</v>
      </c>
      <c r="Y427" s="72">
        <v>14</v>
      </c>
      <c r="Z427" s="72">
        <v>0</v>
      </c>
      <c r="AA427" s="72">
        <v>0</v>
      </c>
      <c r="AB427" s="72">
        <v>0</v>
      </c>
      <c r="AC427" s="72">
        <v>0</v>
      </c>
      <c r="AD427" s="72">
        <v>0</v>
      </c>
      <c r="AE427" s="72">
        <v>0</v>
      </c>
      <c r="AF427" s="72">
        <v>0</v>
      </c>
      <c r="AG427" s="72">
        <v>11</v>
      </c>
      <c r="AH427" s="72">
        <v>265</v>
      </c>
      <c r="AI427" s="72">
        <v>191.42</v>
      </c>
      <c r="AJ427" s="74"/>
      <c r="AK427" s="60">
        <v>11</v>
      </c>
      <c r="AL427" s="73">
        <v>11</v>
      </c>
      <c r="AM427" s="59"/>
      <c r="AN427" s="59"/>
      <c r="AO427" s="60">
        <v>11</v>
      </c>
      <c r="AP427" s="59"/>
      <c r="AQ427" s="60">
        <v>0</v>
      </c>
      <c r="AR427" s="60">
        <v>14</v>
      </c>
      <c r="AS427" s="60">
        <v>0</v>
      </c>
      <c r="AT427" s="60">
        <v>0</v>
      </c>
      <c r="AU427" s="62"/>
      <c r="AV427" s="62"/>
      <c r="AW427" s="62"/>
      <c r="AX427" s="62"/>
      <c r="AY427" s="62"/>
      <c r="AZ427" s="62"/>
      <c r="BA427" s="62"/>
      <c r="BB427" s="62"/>
      <c r="BC427" s="62"/>
      <c r="BD427" s="62"/>
      <c r="BE427" s="62"/>
      <c r="BF427" s="62"/>
      <c r="BG427" s="62"/>
      <c r="BH427" s="62"/>
      <c r="BI427" s="62"/>
      <c r="BJ427" s="62"/>
      <c r="BK427" s="62"/>
      <c r="BL427" s="62"/>
      <c r="BM427" s="62"/>
      <c r="BN427" s="37"/>
    </row>
    <row r="428" spans="1:66" ht="15" x14ac:dyDescent="0.25">
      <c r="A428" s="71" t="s">
        <v>133</v>
      </c>
      <c r="B428" s="71" t="s">
        <v>582</v>
      </c>
      <c r="C428" s="72">
        <v>0</v>
      </c>
      <c r="D428" s="72">
        <v>0</v>
      </c>
      <c r="E428" s="72">
        <v>0</v>
      </c>
      <c r="F428" s="72">
        <v>0</v>
      </c>
      <c r="G428" s="72">
        <v>0</v>
      </c>
      <c r="H428" s="72">
        <v>0</v>
      </c>
      <c r="I428" s="72">
        <v>0</v>
      </c>
      <c r="J428" s="72">
        <v>0</v>
      </c>
      <c r="K428" s="72">
        <v>0</v>
      </c>
      <c r="L428" s="72">
        <v>0</v>
      </c>
      <c r="M428" s="72">
        <v>0</v>
      </c>
      <c r="N428" s="72">
        <v>0</v>
      </c>
      <c r="O428" s="72">
        <v>0</v>
      </c>
      <c r="P428" s="72">
        <v>0</v>
      </c>
      <c r="Q428" s="72">
        <v>0</v>
      </c>
      <c r="R428" s="72">
        <v>0</v>
      </c>
      <c r="S428" s="72">
        <v>0</v>
      </c>
      <c r="T428" s="72">
        <v>1.917</v>
      </c>
      <c r="U428" s="72">
        <v>0</v>
      </c>
      <c r="V428" s="72">
        <v>6.056</v>
      </c>
      <c r="W428" s="72">
        <v>0</v>
      </c>
      <c r="X428" s="72">
        <v>0</v>
      </c>
      <c r="Y428" s="72">
        <v>0</v>
      </c>
      <c r="Z428" s="72">
        <v>0</v>
      </c>
      <c r="AA428" s="72">
        <v>0</v>
      </c>
      <c r="AB428" s="72">
        <v>0</v>
      </c>
      <c r="AC428" s="72">
        <v>0</v>
      </c>
      <c r="AD428" s="72">
        <v>0</v>
      </c>
      <c r="AE428" s="72">
        <v>0</v>
      </c>
      <c r="AF428" s="72">
        <v>0</v>
      </c>
      <c r="AG428" s="72">
        <v>1.7162E-2</v>
      </c>
      <c r="AH428" s="72">
        <v>7.9901619999999998</v>
      </c>
      <c r="AI428" s="72">
        <v>4.3940000000000001</v>
      </c>
      <c r="AJ428" s="74"/>
      <c r="AK428" s="60">
        <v>1.7162E-2</v>
      </c>
      <c r="AL428" s="73">
        <v>1.7162E-2</v>
      </c>
      <c r="AM428" s="59"/>
      <c r="AN428" s="59"/>
      <c r="AO428" s="60">
        <v>1.7162E-2</v>
      </c>
      <c r="AP428" s="59"/>
      <c r="AQ428" s="60">
        <v>0</v>
      </c>
      <c r="AR428" s="60">
        <v>0</v>
      </c>
      <c r="AS428" s="60">
        <v>6.056</v>
      </c>
      <c r="AT428" s="60">
        <v>0</v>
      </c>
      <c r="AU428" s="62"/>
      <c r="AV428" s="62"/>
      <c r="AW428" s="62"/>
      <c r="AX428" s="62"/>
      <c r="AY428" s="62"/>
      <c r="AZ428" s="62"/>
      <c r="BA428" s="62"/>
      <c r="BB428" s="62"/>
      <c r="BC428" s="62"/>
      <c r="BD428" s="62"/>
      <c r="BE428" s="62"/>
      <c r="BF428" s="62"/>
      <c r="BG428" s="62"/>
      <c r="BH428" s="62"/>
      <c r="BI428" s="62"/>
      <c r="BJ428" s="62"/>
      <c r="BK428" s="62"/>
      <c r="BL428" s="62"/>
      <c r="BM428" s="62"/>
      <c r="BN428" s="37"/>
    </row>
    <row r="429" spans="1:66" ht="15" x14ac:dyDescent="0.25">
      <c r="A429" s="71" t="s">
        <v>84</v>
      </c>
      <c r="B429" s="71" t="s">
        <v>583</v>
      </c>
      <c r="C429" s="72">
        <v>0</v>
      </c>
      <c r="D429" s="72">
        <v>0.153</v>
      </c>
      <c r="E429" s="72">
        <v>0</v>
      </c>
      <c r="F429" s="72">
        <v>0</v>
      </c>
      <c r="G429" s="72">
        <v>0</v>
      </c>
      <c r="H429" s="72">
        <v>0</v>
      </c>
      <c r="I429" s="72">
        <v>0</v>
      </c>
      <c r="J429" s="72">
        <v>0</v>
      </c>
      <c r="K429" s="72">
        <v>0</v>
      </c>
      <c r="L429" s="72">
        <v>0</v>
      </c>
      <c r="M429" s="72">
        <v>0</v>
      </c>
      <c r="N429" s="72">
        <v>0</v>
      </c>
      <c r="O429" s="72">
        <v>0</v>
      </c>
      <c r="P429" s="72">
        <v>0</v>
      </c>
      <c r="Q429" s="72">
        <v>0</v>
      </c>
      <c r="R429" s="72">
        <v>0</v>
      </c>
      <c r="S429" s="72">
        <v>0</v>
      </c>
      <c r="T429" s="72">
        <v>1.54</v>
      </c>
      <c r="U429" s="72">
        <v>0</v>
      </c>
      <c r="V429" s="72">
        <v>0</v>
      </c>
      <c r="W429" s="72">
        <v>0.86</v>
      </c>
      <c r="X429" s="72">
        <v>0</v>
      </c>
      <c r="Y429" s="72">
        <v>16.239999999999998</v>
      </c>
      <c r="Z429" s="72">
        <v>0</v>
      </c>
      <c r="AA429" s="72">
        <v>0</v>
      </c>
      <c r="AB429" s="72">
        <v>0</v>
      </c>
      <c r="AC429" s="72">
        <v>0</v>
      </c>
      <c r="AD429" s="72">
        <v>0</v>
      </c>
      <c r="AE429" s="72">
        <v>0</v>
      </c>
      <c r="AF429" s="72">
        <v>0</v>
      </c>
      <c r="AG429" s="72">
        <v>0.32</v>
      </c>
      <c r="AH429" s="72">
        <v>19.113</v>
      </c>
      <c r="AI429" s="72">
        <v>13.08</v>
      </c>
      <c r="AJ429" s="74"/>
      <c r="AK429" s="60">
        <v>0.32</v>
      </c>
      <c r="AL429" s="73">
        <v>0.32</v>
      </c>
      <c r="AM429" s="59"/>
      <c r="AN429" s="59"/>
      <c r="AO429" s="60">
        <v>0.32</v>
      </c>
      <c r="AP429" s="59"/>
      <c r="AQ429" s="60">
        <v>0</v>
      </c>
      <c r="AR429" s="60">
        <v>16.239999999999998</v>
      </c>
      <c r="AS429" s="60">
        <v>0</v>
      </c>
      <c r="AT429" s="60">
        <v>0</v>
      </c>
      <c r="AU429" s="62"/>
      <c r="AV429" s="62"/>
      <c r="AW429" s="62"/>
      <c r="AX429" s="62"/>
      <c r="AY429" s="62"/>
      <c r="AZ429" s="62"/>
      <c r="BA429" s="62"/>
      <c r="BB429" s="62"/>
      <c r="BC429" s="62"/>
      <c r="BD429" s="62"/>
      <c r="BE429" s="62"/>
      <c r="BF429" s="62"/>
      <c r="BG429" s="62"/>
      <c r="BH429" s="62"/>
      <c r="BI429" s="62"/>
      <c r="BJ429" s="62"/>
      <c r="BK429" s="62"/>
      <c r="BL429" s="62"/>
      <c r="BM429" s="62"/>
      <c r="BN429" s="37"/>
    </row>
    <row r="430" spans="1:66" ht="15" x14ac:dyDescent="0.25">
      <c r="A430" s="71" t="s">
        <v>501</v>
      </c>
      <c r="B430" s="71" t="s">
        <v>646</v>
      </c>
      <c r="C430" s="72">
        <v>0</v>
      </c>
      <c r="D430" s="72">
        <v>8.7999999999999995E-2</v>
      </c>
      <c r="E430" s="72">
        <v>0</v>
      </c>
      <c r="F430" s="72">
        <v>0</v>
      </c>
      <c r="G430" s="72">
        <v>0</v>
      </c>
      <c r="H430" s="72">
        <v>0</v>
      </c>
      <c r="I430" s="72">
        <v>0</v>
      </c>
      <c r="J430" s="72">
        <v>0</v>
      </c>
      <c r="K430" s="72">
        <v>0</v>
      </c>
      <c r="L430" s="72">
        <v>0</v>
      </c>
      <c r="M430" s="72">
        <v>0</v>
      </c>
      <c r="N430" s="72">
        <v>0</v>
      </c>
      <c r="O430" s="72">
        <v>0</v>
      </c>
      <c r="P430" s="72">
        <v>0</v>
      </c>
      <c r="Q430" s="72">
        <v>0</v>
      </c>
      <c r="R430" s="72">
        <v>0</v>
      </c>
      <c r="S430" s="72">
        <v>0</v>
      </c>
      <c r="T430" s="72">
        <v>0</v>
      </c>
      <c r="U430" s="72">
        <v>8.4120000000000008</v>
      </c>
      <c r="V430" s="72">
        <v>0</v>
      </c>
      <c r="W430" s="72">
        <v>0</v>
      </c>
      <c r="X430" s="72">
        <v>0</v>
      </c>
      <c r="Y430" s="72">
        <v>0</v>
      </c>
      <c r="Z430" s="72">
        <v>0</v>
      </c>
      <c r="AA430" s="72">
        <v>0</v>
      </c>
      <c r="AB430" s="72">
        <v>0</v>
      </c>
      <c r="AC430" s="72">
        <v>0.17100000000000001</v>
      </c>
      <c r="AD430" s="72">
        <v>0</v>
      </c>
      <c r="AE430" s="72">
        <v>0</v>
      </c>
      <c r="AF430" s="72">
        <v>0</v>
      </c>
      <c r="AG430" s="72">
        <v>0.154</v>
      </c>
      <c r="AH430" s="72">
        <v>8.8249999999999993</v>
      </c>
      <c r="AI430" s="72">
        <v>6.89</v>
      </c>
      <c r="AJ430" s="74"/>
      <c r="AK430" s="60">
        <v>0.154</v>
      </c>
      <c r="AL430" s="73">
        <v>0.154</v>
      </c>
      <c r="AM430" s="59"/>
      <c r="AN430" s="59"/>
      <c r="AO430" s="60">
        <v>0.32500000000000001</v>
      </c>
      <c r="AP430" s="59"/>
      <c r="AQ430" s="60">
        <v>0</v>
      </c>
      <c r="AR430" s="60">
        <v>0</v>
      </c>
      <c r="AS430" s="60">
        <v>8.4120000000000008</v>
      </c>
      <c r="AT430" s="60">
        <v>0</v>
      </c>
      <c r="AU430" s="62"/>
      <c r="AV430" s="62"/>
      <c r="AW430" s="62"/>
      <c r="AX430" s="62"/>
      <c r="AY430" s="62"/>
      <c r="AZ430" s="62"/>
      <c r="BA430" s="62"/>
      <c r="BB430" s="62"/>
      <c r="BC430" s="62"/>
      <c r="BD430" s="62"/>
      <c r="BE430" s="62"/>
      <c r="BF430" s="62"/>
      <c r="BG430" s="62"/>
      <c r="BH430" s="62"/>
      <c r="BI430" s="62"/>
      <c r="BJ430" s="62"/>
      <c r="BK430" s="62"/>
      <c r="BL430" s="62"/>
      <c r="BM430" s="62"/>
      <c r="BN430" s="37"/>
    </row>
    <row r="431" spans="1:66" ht="15" x14ac:dyDescent="0.25">
      <c r="A431" s="71" t="s">
        <v>771</v>
      </c>
      <c r="B431" s="71" t="s">
        <v>600</v>
      </c>
      <c r="C431" s="72">
        <v>0</v>
      </c>
      <c r="D431" s="72">
        <v>0</v>
      </c>
      <c r="E431" s="72">
        <v>0</v>
      </c>
      <c r="F431" s="72">
        <v>4.7619999999999996</v>
      </c>
      <c r="G431" s="72">
        <v>0</v>
      </c>
      <c r="H431" s="72">
        <v>0</v>
      </c>
      <c r="I431" s="72">
        <v>0</v>
      </c>
      <c r="J431" s="72">
        <v>1.321</v>
      </c>
      <c r="K431" s="72">
        <v>0</v>
      </c>
      <c r="L431" s="72">
        <v>97.677999999999997</v>
      </c>
      <c r="M431" s="72">
        <v>0</v>
      </c>
      <c r="N431" s="72">
        <v>0</v>
      </c>
      <c r="O431" s="72">
        <v>0</v>
      </c>
      <c r="P431" s="72">
        <v>1.6779999999999999</v>
      </c>
      <c r="Q431" s="72">
        <v>0</v>
      </c>
      <c r="R431" s="72">
        <v>0</v>
      </c>
      <c r="S431" s="72">
        <v>0</v>
      </c>
      <c r="T431" s="72">
        <v>0</v>
      </c>
      <c r="U431" s="72">
        <v>0</v>
      </c>
      <c r="V431" s="72">
        <v>0</v>
      </c>
      <c r="W431" s="72">
        <v>0</v>
      </c>
      <c r="X431" s="72">
        <v>0</v>
      </c>
      <c r="Y431" s="72">
        <v>0</v>
      </c>
      <c r="Z431" s="72">
        <v>0</v>
      </c>
      <c r="AA431" s="72">
        <v>0</v>
      </c>
      <c r="AB431" s="72">
        <v>0</v>
      </c>
      <c r="AC431" s="72">
        <v>3.2629999999999999</v>
      </c>
      <c r="AD431" s="72">
        <v>0</v>
      </c>
      <c r="AE431" s="72">
        <v>0</v>
      </c>
      <c r="AF431" s="72">
        <v>0</v>
      </c>
      <c r="AG431" s="72">
        <v>0</v>
      </c>
      <c r="AH431" s="72">
        <v>109.99725375</v>
      </c>
      <c r="AI431" s="72">
        <v>86.350249999999988</v>
      </c>
      <c r="AJ431" s="74"/>
      <c r="AK431" s="60">
        <v>0</v>
      </c>
      <c r="AL431" s="73">
        <v>1.2952537499999999</v>
      </c>
      <c r="AM431" s="59"/>
      <c r="AN431" s="59"/>
      <c r="AO431" s="60">
        <v>4.5582537499999995</v>
      </c>
      <c r="AP431" s="59"/>
      <c r="AQ431" s="60">
        <v>4.7619999999999996</v>
      </c>
      <c r="AR431" s="60">
        <v>1.6779999999999999</v>
      </c>
      <c r="AS431" s="60">
        <v>0</v>
      </c>
      <c r="AT431" s="60">
        <v>0</v>
      </c>
      <c r="AU431" s="62"/>
      <c r="AV431" s="62"/>
      <c r="AW431" s="62"/>
      <c r="AX431" s="62"/>
      <c r="AY431" s="62"/>
      <c r="AZ431" s="62"/>
      <c r="BA431" s="62"/>
      <c r="BB431" s="62"/>
      <c r="BC431" s="62"/>
      <c r="BD431" s="62"/>
      <c r="BE431" s="62"/>
      <c r="BF431" s="62"/>
      <c r="BG431" s="62"/>
      <c r="BH431" s="62"/>
      <c r="BI431" s="62"/>
      <c r="BJ431" s="62"/>
      <c r="BK431" s="62"/>
      <c r="BL431" s="62"/>
      <c r="BM431" s="62"/>
      <c r="BN431" s="37"/>
    </row>
    <row r="432" spans="1:66" ht="15" x14ac:dyDescent="0.25">
      <c r="A432" s="71" t="s">
        <v>584</v>
      </c>
      <c r="B432" s="71" t="s">
        <v>585</v>
      </c>
      <c r="C432" s="72">
        <v>0</v>
      </c>
      <c r="D432" s="72">
        <v>1.39</v>
      </c>
      <c r="E432" s="72">
        <v>0</v>
      </c>
      <c r="F432" s="72">
        <v>0</v>
      </c>
      <c r="G432" s="72">
        <v>0</v>
      </c>
      <c r="H432" s="72">
        <v>0</v>
      </c>
      <c r="I432" s="72">
        <v>0</v>
      </c>
      <c r="J432" s="72">
        <v>0</v>
      </c>
      <c r="K432" s="72">
        <v>0</v>
      </c>
      <c r="L432" s="72">
        <v>0</v>
      </c>
      <c r="M432" s="72">
        <v>0</v>
      </c>
      <c r="N432" s="72">
        <v>0</v>
      </c>
      <c r="O432" s="72">
        <v>0</v>
      </c>
      <c r="P432" s="72">
        <v>0</v>
      </c>
      <c r="Q432" s="72">
        <v>0</v>
      </c>
      <c r="R432" s="72">
        <v>0</v>
      </c>
      <c r="S432" s="72">
        <v>0</v>
      </c>
      <c r="T432" s="72">
        <v>0</v>
      </c>
      <c r="U432" s="72">
        <v>0</v>
      </c>
      <c r="V432" s="72">
        <v>0</v>
      </c>
      <c r="W432" s="72">
        <v>0</v>
      </c>
      <c r="X432" s="72">
        <v>0</v>
      </c>
      <c r="Y432" s="72">
        <v>33.375999999999998</v>
      </c>
      <c r="Z432" s="72">
        <v>0</v>
      </c>
      <c r="AA432" s="72">
        <v>0</v>
      </c>
      <c r="AB432" s="72">
        <v>0</v>
      </c>
      <c r="AC432" s="72">
        <v>0</v>
      </c>
      <c r="AD432" s="72">
        <v>0.26300000000000001</v>
      </c>
      <c r="AE432" s="72">
        <v>0</v>
      </c>
      <c r="AF432" s="72">
        <v>0</v>
      </c>
      <c r="AG432" s="72">
        <v>0.78500000000000003</v>
      </c>
      <c r="AH432" s="72">
        <v>35.813999999999993</v>
      </c>
      <c r="AI432" s="72">
        <v>25.478999999999999</v>
      </c>
      <c r="AJ432" s="74"/>
      <c r="AK432" s="60">
        <v>0.78500000000000003</v>
      </c>
      <c r="AL432" s="73">
        <v>0.78500000000000003</v>
      </c>
      <c r="AM432" s="59"/>
      <c r="AN432" s="59"/>
      <c r="AO432" s="60">
        <v>0.78500000000000003</v>
      </c>
      <c r="AP432" s="59"/>
      <c r="AQ432" s="60">
        <v>0</v>
      </c>
      <c r="AR432" s="60">
        <v>33.375999999999998</v>
      </c>
      <c r="AS432" s="60">
        <v>0</v>
      </c>
      <c r="AT432" s="60">
        <v>0</v>
      </c>
      <c r="AU432" s="59"/>
      <c r="AV432" s="59"/>
      <c r="AW432" s="59"/>
      <c r="AX432" s="62"/>
      <c r="AY432" s="62"/>
      <c r="AZ432" s="62"/>
      <c r="BA432" s="62"/>
      <c r="BB432" s="62"/>
      <c r="BC432" s="62"/>
      <c r="BD432" s="62"/>
      <c r="BE432" s="62"/>
      <c r="BF432" s="62"/>
      <c r="BG432" s="62"/>
      <c r="BH432" s="62"/>
      <c r="BI432" s="62"/>
      <c r="BJ432" s="62"/>
      <c r="BK432" s="62"/>
      <c r="BL432" s="62"/>
      <c r="BM432" s="62"/>
      <c r="BN432" s="37"/>
    </row>
    <row r="433" spans="1:66" ht="15" x14ac:dyDescent="0.25">
      <c r="A433" s="71" t="s">
        <v>86</v>
      </c>
      <c r="B433" s="71" t="s">
        <v>586</v>
      </c>
      <c r="C433" s="72">
        <v>0</v>
      </c>
      <c r="D433" s="72">
        <v>3.629</v>
      </c>
      <c r="E433" s="72">
        <v>0</v>
      </c>
      <c r="F433" s="72">
        <v>1.089509173334468</v>
      </c>
      <c r="G433" s="72">
        <v>0</v>
      </c>
      <c r="H433" s="72">
        <v>0</v>
      </c>
      <c r="I433" s="72">
        <v>0</v>
      </c>
      <c r="J433" s="72">
        <v>0</v>
      </c>
      <c r="K433" s="72">
        <v>0</v>
      </c>
      <c r="L433" s="72">
        <v>0</v>
      </c>
      <c r="M433" s="72">
        <v>175.20555243889945</v>
      </c>
      <c r="N433" s="72">
        <v>84.585948048326046</v>
      </c>
      <c r="O433" s="72">
        <v>35.439872212524385</v>
      </c>
      <c r="P433" s="72">
        <v>105.35669915928408</v>
      </c>
      <c r="Q433" s="72">
        <v>0</v>
      </c>
      <c r="R433" s="72">
        <v>0</v>
      </c>
      <c r="S433" s="72">
        <v>0</v>
      </c>
      <c r="T433" s="72">
        <v>5.1219999999999999</v>
      </c>
      <c r="U433" s="72">
        <v>0</v>
      </c>
      <c r="V433" s="72">
        <v>0</v>
      </c>
      <c r="W433" s="72">
        <v>0</v>
      </c>
      <c r="X433" s="72">
        <v>0</v>
      </c>
      <c r="Y433" s="72">
        <v>4.3111670746479795</v>
      </c>
      <c r="Z433" s="72">
        <v>63.672964146699528</v>
      </c>
      <c r="AA433" s="72">
        <v>0</v>
      </c>
      <c r="AB433" s="72">
        <v>0</v>
      </c>
      <c r="AC433" s="72">
        <v>4.0149999999999997</v>
      </c>
      <c r="AD433" s="72">
        <v>0</v>
      </c>
      <c r="AE433" s="72">
        <v>0</v>
      </c>
      <c r="AF433" s="72">
        <v>0</v>
      </c>
      <c r="AG433" s="72">
        <v>2.7759999999999998</v>
      </c>
      <c r="AH433" s="72">
        <v>485.20371225371593</v>
      </c>
      <c r="AI433" s="72">
        <v>222.15711999999999</v>
      </c>
      <c r="AJ433" s="74"/>
      <c r="AK433" s="60">
        <v>2.7759999999999998</v>
      </c>
      <c r="AL433" s="73">
        <v>2.7759999999999998</v>
      </c>
      <c r="AM433" s="59"/>
      <c r="AN433" s="59"/>
      <c r="AO433" s="60">
        <v>6.7909999999999995</v>
      </c>
      <c r="AP433" s="59"/>
      <c r="AQ433" s="60">
        <v>1.089509173334468</v>
      </c>
      <c r="AR433" s="60">
        <v>404.89923893368194</v>
      </c>
      <c r="AS433" s="60">
        <v>0</v>
      </c>
      <c r="AT433" s="60">
        <v>0</v>
      </c>
      <c r="AU433" s="59"/>
      <c r="AV433" s="59"/>
      <c r="AW433" s="59"/>
      <c r="AX433" s="62"/>
      <c r="AY433" s="62"/>
      <c r="AZ433" s="62"/>
      <c r="BA433" s="62"/>
      <c r="BB433" s="62"/>
      <c r="BC433" s="62"/>
      <c r="BD433" s="62"/>
      <c r="BE433" s="62"/>
      <c r="BF433" s="62"/>
      <c r="BG433" s="62"/>
      <c r="BH433" s="62"/>
      <c r="BI433" s="62"/>
      <c r="BJ433" s="62"/>
      <c r="BK433" s="62"/>
      <c r="BL433" s="62"/>
      <c r="BM433" s="62"/>
      <c r="BN433" s="37"/>
    </row>
    <row r="434" spans="1:66" ht="15" x14ac:dyDescent="0.25">
      <c r="A434" s="71" t="s">
        <v>84</v>
      </c>
      <c r="B434" s="71" t="s">
        <v>647</v>
      </c>
      <c r="C434" s="72">
        <v>0</v>
      </c>
      <c r="D434" s="72">
        <v>2.7E-2</v>
      </c>
      <c r="E434" s="72">
        <v>0</v>
      </c>
      <c r="F434" s="72">
        <v>0</v>
      </c>
      <c r="G434" s="72">
        <v>0</v>
      </c>
      <c r="H434" s="72">
        <v>0</v>
      </c>
      <c r="I434" s="72">
        <v>0</v>
      </c>
      <c r="J434" s="72">
        <v>0</v>
      </c>
      <c r="K434" s="72">
        <v>0</v>
      </c>
      <c r="L434" s="72">
        <v>0</v>
      </c>
      <c r="M434" s="72">
        <v>0</v>
      </c>
      <c r="N434" s="72">
        <v>0</v>
      </c>
      <c r="O434" s="72">
        <v>0</v>
      </c>
      <c r="P434" s="72">
        <v>5</v>
      </c>
      <c r="Q434" s="72">
        <v>0</v>
      </c>
      <c r="R434" s="72">
        <v>0</v>
      </c>
      <c r="S434" s="72">
        <v>0</v>
      </c>
      <c r="T434" s="72">
        <v>0</v>
      </c>
      <c r="U434" s="72">
        <v>0</v>
      </c>
      <c r="V434" s="72">
        <v>0</v>
      </c>
      <c r="W434" s="72">
        <v>0</v>
      </c>
      <c r="X434" s="72">
        <v>0</v>
      </c>
      <c r="Y434" s="72">
        <v>0</v>
      </c>
      <c r="Z434" s="72">
        <v>0</v>
      </c>
      <c r="AA434" s="72">
        <v>0</v>
      </c>
      <c r="AB434" s="72">
        <v>0</v>
      </c>
      <c r="AC434" s="72">
        <v>0</v>
      </c>
      <c r="AD434" s="72">
        <v>0</v>
      </c>
      <c r="AE434" s="72">
        <v>0</v>
      </c>
      <c r="AF434" s="72">
        <v>0</v>
      </c>
      <c r="AG434" s="72">
        <v>8.5000000000000006E-2</v>
      </c>
      <c r="AH434" s="72">
        <v>5.1120000000000001</v>
      </c>
      <c r="AI434" s="72" t="s">
        <v>633</v>
      </c>
      <c r="AJ434" s="74"/>
      <c r="AK434" s="60">
        <v>8.5000000000000006E-2</v>
      </c>
      <c r="AL434" s="73">
        <v>8.5000000000000006E-2</v>
      </c>
      <c r="AM434" s="59"/>
      <c r="AN434" s="59"/>
      <c r="AO434" s="60">
        <v>8.5000000000000006E-2</v>
      </c>
      <c r="AP434" s="59"/>
      <c r="AQ434" s="60">
        <v>0</v>
      </c>
      <c r="AR434" s="60">
        <v>5</v>
      </c>
      <c r="AS434" s="60">
        <v>0</v>
      </c>
      <c r="AT434" s="60">
        <v>0</v>
      </c>
      <c r="AU434" s="59"/>
      <c r="AV434" s="59"/>
      <c r="AW434" s="59"/>
      <c r="AX434" s="62"/>
      <c r="AY434" s="62"/>
      <c r="AZ434" s="62"/>
      <c r="BA434" s="62"/>
      <c r="BB434" s="62"/>
      <c r="BC434" s="62"/>
      <c r="BD434" s="62"/>
      <c r="BE434" s="62"/>
      <c r="BF434" s="62"/>
      <c r="BG434" s="62"/>
      <c r="BH434" s="62"/>
      <c r="BI434" s="62"/>
      <c r="BJ434" s="62"/>
      <c r="BK434" s="62"/>
      <c r="BL434" s="62"/>
      <c r="BM434" s="62"/>
      <c r="BN434" s="37"/>
    </row>
    <row r="435" spans="1:66" ht="15" x14ac:dyDescent="0.25">
      <c r="A435" s="71" t="s">
        <v>82</v>
      </c>
      <c r="B435" s="71" t="s">
        <v>587</v>
      </c>
      <c r="C435" s="72">
        <v>0</v>
      </c>
      <c r="D435" s="72">
        <v>0.04</v>
      </c>
      <c r="E435" s="72">
        <v>0</v>
      </c>
      <c r="F435" s="72">
        <v>0</v>
      </c>
      <c r="G435" s="72">
        <v>0</v>
      </c>
      <c r="H435" s="72">
        <v>0</v>
      </c>
      <c r="I435" s="72">
        <v>0</v>
      </c>
      <c r="J435" s="72">
        <v>0</v>
      </c>
      <c r="K435" s="72">
        <v>0</v>
      </c>
      <c r="L435" s="72">
        <v>0</v>
      </c>
      <c r="M435" s="72">
        <v>0</v>
      </c>
      <c r="N435" s="72">
        <v>0</v>
      </c>
      <c r="O435" s="72">
        <v>0</v>
      </c>
      <c r="P435" s="72">
        <v>9.86</v>
      </c>
      <c r="Q435" s="72">
        <v>0</v>
      </c>
      <c r="R435" s="72">
        <v>0</v>
      </c>
      <c r="S435" s="72">
        <v>0</v>
      </c>
      <c r="T435" s="72">
        <v>0</v>
      </c>
      <c r="U435" s="72">
        <v>0</v>
      </c>
      <c r="V435" s="72">
        <v>0</v>
      </c>
      <c r="W435" s="72">
        <v>0</v>
      </c>
      <c r="X435" s="72">
        <v>0</v>
      </c>
      <c r="Y435" s="72">
        <v>0</v>
      </c>
      <c r="Z435" s="72">
        <v>0</v>
      </c>
      <c r="AA435" s="72">
        <v>0</v>
      </c>
      <c r="AB435" s="72">
        <v>0</v>
      </c>
      <c r="AC435" s="72">
        <v>0</v>
      </c>
      <c r="AD435" s="72">
        <v>0</v>
      </c>
      <c r="AE435" s="72">
        <v>0</v>
      </c>
      <c r="AF435" s="72">
        <v>0</v>
      </c>
      <c r="AG435" s="72">
        <v>0.16600000000000001</v>
      </c>
      <c r="AH435" s="72">
        <v>10.065999999999999</v>
      </c>
      <c r="AI435" s="72">
        <v>8.36</v>
      </c>
      <c r="AJ435" s="74"/>
      <c r="AK435" s="60">
        <v>0.16600000000000001</v>
      </c>
      <c r="AL435" s="73">
        <v>0.16600000000000001</v>
      </c>
      <c r="AM435" s="59"/>
      <c r="AN435" s="59"/>
      <c r="AO435" s="60">
        <v>0.16600000000000001</v>
      </c>
      <c r="AP435" s="59"/>
      <c r="AQ435" s="60">
        <v>0</v>
      </c>
      <c r="AR435" s="60">
        <v>9.86</v>
      </c>
      <c r="AS435" s="60">
        <v>0</v>
      </c>
      <c r="AT435" s="60">
        <v>0</v>
      </c>
      <c r="AU435" s="59"/>
      <c r="AV435" s="59"/>
      <c r="AW435" s="59"/>
      <c r="AX435" s="62"/>
      <c r="AY435" s="62"/>
      <c r="AZ435" s="62"/>
      <c r="BA435" s="62"/>
      <c r="BB435" s="62"/>
      <c r="BC435" s="62"/>
      <c r="BD435" s="62"/>
      <c r="BE435" s="62"/>
      <c r="BF435" s="62"/>
      <c r="BG435" s="62"/>
      <c r="BH435" s="62"/>
      <c r="BI435" s="62"/>
      <c r="BJ435" s="62"/>
      <c r="BK435" s="62"/>
      <c r="BL435" s="62"/>
      <c r="BM435" s="62"/>
      <c r="BN435" s="37"/>
    </row>
    <row r="436" spans="1:66" ht="15" x14ac:dyDescent="0.25">
      <c r="A436" s="71" t="s">
        <v>295</v>
      </c>
      <c r="B436" s="71" t="s">
        <v>588</v>
      </c>
      <c r="C436" s="72">
        <v>0</v>
      </c>
      <c r="D436" s="72">
        <v>3.3</v>
      </c>
      <c r="E436" s="72">
        <v>0</v>
      </c>
      <c r="F436" s="72">
        <v>1.3</v>
      </c>
      <c r="G436" s="72">
        <v>0</v>
      </c>
      <c r="H436" s="72">
        <v>0</v>
      </c>
      <c r="I436" s="72">
        <v>0</v>
      </c>
      <c r="J436" s="72">
        <v>0</v>
      </c>
      <c r="K436" s="72">
        <v>0</v>
      </c>
      <c r="L436" s="72">
        <v>46.651638292878623</v>
      </c>
      <c r="M436" s="72">
        <v>90.647129780742205</v>
      </c>
      <c r="N436" s="72">
        <v>135.49290700784348</v>
      </c>
      <c r="O436" s="72">
        <v>23.995491487863589</v>
      </c>
      <c r="P436" s="72">
        <v>115.30327658575725</v>
      </c>
      <c r="Q436" s="72">
        <v>0</v>
      </c>
      <c r="R436" s="72">
        <v>0</v>
      </c>
      <c r="S436" s="72">
        <v>0</v>
      </c>
      <c r="T436" s="72">
        <v>0</v>
      </c>
      <c r="U436" s="72">
        <v>0</v>
      </c>
      <c r="V436" s="72">
        <v>10</v>
      </c>
      <c r="W436" s="72">
        <v>0</v>
      </c>
      <c r="X436" s="72">
        <v>0.2</v>
      </c>
      <c r="Y436" s="72">
        <v>0</v>
      </c>
      <c r="Z436" s="72">
        <v>46.576028055487072</v>
      </c>
      <c r="AA436" s="72">
        <v>0</v>
      </c>
      <c r="AB436" s="72">
        <v>0</v>
      </c>
      <c r="AC436" s="72">
        <v>4</v>
      </c>
      <c r="AD436" s="72">
        <v>3.9</v>
      </c>
      <c r="AE436" s="72">
        <v>0</v>
      </c>
      <c r="AF436" s="72">
        <v>0</v>
      </c>
      <c r="AG436" s="72">
        <v>0</v>
      </c>
      <c r="AH436" s="72">
        <v>489.19647121057221</v>
      </c>
      <c r="AI436" s="72">
        <v>522</v>
      </c>
      <c r="AJ436" s="74"/>
      <c r="AK436" s="60">
        <v>0</v>
      </c>
      <c r="AL436" s="73">
        <v>7.83</v>
      </c>
      <c r="AM436" s="59"/>
      <c r="AN436" s="59"/>
      <c r="AO436" s="60">
        <v>11.83</v>
      </c>
      <c r="AP436" s="59"/>
      <c r="AQ436" s="60">
        <v>1.3</v>
      </c>
      <c r="AR436" s="60">
        <v>365.43880486220655</v>
      </c>
      <c r="AS436" s="60">
        <v>10.199999999999999</v>
      </c>
      <c r="AT436" s="60">
        <v>0</v>
      </c>
      <c r="AU436" s="59"/>
      <c r="AV436" s="59"/>
      <c r="AW436" s="59"/>
      <c r="AX436" s="62"/>
      <c r="AY436" s="62"/>
      <c r="AZ436" s="62"/>
      <c r="BA436" s="62"/>
      <c r="BB436" s="62"/>
      <c r="BC436" s="62"/>
      <c r="BD436" s="62"/>
      <c r="BE436" s="62"/>
      <c r="BF436" s="62"/>
      <c r="BG436" s="62"/>
      <c r="BH436" s="62"/>
      <c r="BI436" s="62"/>
      <c r="BJ436" s="62"/>
      <c r="BK436" s="62"/>
      <c r="BL436" s="62"/>
      <c r="BM436" s="62"/>
      <c r="BN436" s="37"/>
    </row>
    <row r="437" spans="1:66" ht="15" x14ac:dyDescent="0.25">
      <c r="A437" s="71" t="s">
        <v>199</v>
      </c>
      <c r="B437" s="71" t="s">
        <v>589</v>
      </c>
      <c r="C437" s="72">
        <v>0</v>
      </c>
      <c r="D437" s="72">
        <v>0</v>
      </c>
      <c r="E437" s="72">
        <v>0</v>
      </c>
      <c r="F437" s="72">
        <v>0</v>
      </c>
      <c r="G437" s="72">
        <v>0</v>
      </c>
      <c r="H437" s="72">
        <v>0</v>
      </c>
      <c r="I437" s="72">
        <v>0</v>
      </c>
      <c r="J437" s="72">
        <v>0</v>
      </c>
      <c r="K437" s="72">
        <v>0</v>
      </c>
      <c r="L437" s="72">
        <v>0</v>
      </c>
      <c r="M437" s="72">
        <v>0</v>
      </c>
      <c r="N437" s="72">
        <v>0</v>
      </c>
      <c r="O437" s="72">
        <v>0</v>
      </c>
      <c r="P437" s="72">
        <v>0</v>
      </c>
      <c r="Q437" s="72">
        <v>0</v>
      </c>
      <c r="R437" s="72">
        <v>0</v>
      </c>
      <c r="S437" s="72">
        <v>0</v>
      </c>
      <c r="T437" s="72">
        <v>0</v>
      </c>
      <c r="U437" s="72">
        <v>0</v>
      </c>
      <c r="V437" s="72">
        <v>0</v>
      </c>
      <c r="W437" s="72">
        <v>0</v>
      </c>
      <c r="X437" s="72">
        <v>0</v>
      </c>
      <c r="Y437" s="72">
        <v>0</v>
      </c>
      <c r="Z437" s="72">
        <v>0</v>
      </c>
      <c r="AA437" s="72">
        <v>0</v>
      </c>
      <c r="AB437" s="72">
        <v>0</v>
      </c>
      <c r="AC437" s="72">
        <v>0</v>
      </c>
      <c r="AD437" s="72">
        <v>0</v>
      </c>
      <c r="AE437" s="72">
        <v>0</v>
      </c>
      <c r="AF437" s="72">
        <v>0</v>
      </c>
      <c r="AG437" s="72" t="s">
        <v>633</v>
      </c>
      <c r="AH437" s="72">
        <v>0</v>
      </c>
      <c r="AI437" s="72">
        <v>0</v>
      </c>
      <c r="AJ437" s="74"/>
      <c r="AK437" s="60">
        <v>0</v>
      </c>
      <c r="AL437" s="73">
        <v>0</v>
      </c>
      <c r="AM437" s="59"/>
      <c r="AN437" s="59"/>
      <c r="AO437" s="60">
        <v>0</v>
      </c>
      <c r="AP437" s="59"/>
      <c r="AQ437" s="60">
        <v>0</v>
      </c>
      <c r="AR437" s="60">
        <v>0</v>
      </c>
      <c r="AS437" s="60">
        <v>0</v>
      </c>
      <c r="AT437" s="60">
        <v>0</v>
      </c>
      <c r="AU437" s="59"/>
      <c r="AV437" s="59"/>
      <c r="AW437" s="59"/>
      <c r="AX437" s="62"/>
      <c r="AY437" s="62"/>
      <c r="AZ437" s="62"/>
      <c r="BA437" s="62"/>
      <c r="BB437" s="62"/>
      <c r="BC437" s="62"/>
      <c r="BD437" s="62"/>
      <c r="BE437" s="62"/>
      <c r="BF437" s="62"/>
      <c r="BG437" s="62"/>
      <c r="BH437" s="62"/>
      <c r="BI437" s="62"/>
      <c r="BJ437" s="62"/>
      <c r="BK437" s="62"/>
      <c r="BL437" s="62"/>
      <c r="BM437" s="62"/>
      <c r="BN437" s="37"/>
    </row>
    <row r="438" spans="1:66" ht="15.75" thickBot="1" x14ac:dyDescent="0.3">
      <c r="A438" s="71" t="s">
        <v>92</v>
      </c>
      <c r="B438" s="71" t="s">
        <v>590</v>
      </c>
      <c r="C438" s="72">
        <v>0</v>
      </c>
      <c r="D438" s="72">
        <v>0.3</v>
      </c>
      <c r="E438" s="72">
        <v>0</v>
      </c>
      <c r="F438" s="72">
        <v>0</v>
      </c>
      <c r="G438" s="72">
        <v>0</v>
      </c>
      <c r="H438" s="72">
        <v>0</v>
      </c>
      <c r="I438" s="72">
        <v>0</v>
      </c>
      <c r="J438" s="72">
        <v>0</v>
      </c>
      <c r="K438" s="72">
        <v>0</v>
      </c>
      <c r="L438" s="72">
        <v>0</v>
      </c>
      <c r="M438" s="72">
        <v>0</v>
      </c>
      <c r="N438" s="72">
        <v>0</v>
      </c>
      <c r="O438" s="72">
        <v>0</v>
      </c>
      <c r="P438" s="72">
        <v>0</v>
      </c>
      <c r="Q438" s="72">
        <v>0</v>
      </c>
      <c r="R438" s="72">
        <v>0</v>
      </c>
      <c r="S438" s="72">
        <v>0</v>
      </c>
      <c r="T438" s="72">
        <v>7.9</v>
      </c>
      <c r="U438" s="72">
        <v>0</v>
      </c>
      <c r="V438" s="72">
        <v>34.9</v>
      </c>
      <c r="W438" s="72">
        <v>0</v>
      </c>
      <c r="X438" s="72">
        <v>0</v>
      </c>
      <c r="Y438" s="72">
        <v>0</v>
      </c>
      <c r="Z438" s="72">
        <v>0</v>
      </c>
      <c r="AA438" s="72">
        <v>5.8</v>
      </c>
      <c r="AB438" s="72">
        <v>13.4</v>
      </c>
      <c r="AC438" s="72">
        <v>0</v>
      </c>
      <c r="AD438" s="72">
        <v>0</v>
      </c>
      <c r="AE438" s="72">
        <v>12.6</v>
      </c>
      <c r="AF438" s="72">
        <v>0</v>
      </c>
      <c r="AG438" s="72">
        <v>1.5</v>
      </c>
      <c r="AH438" s="72">
        <v>70.599999999999994</v>
      </c>
      <c r="AI438" s="72">
        <v>0</v>
      </c>
      <c r="AJ438" s="74"/>
      <c r="AK438" s="60">
        <v>1.5</v>
      </c>
      <c r="AL438" s="73">
        <v>1.5</v>
      </c>
      <c r="AM438" s="76"/>
      <c r="AN438" s="76"/>
      <c r="AO438" s="60">
        <v>7.3</v>
      </c>
      <c r="AP438" s="76"/>
      <c r="AQ438" s="60">
        <v>0</v>
      </c>
      <c r="AR438" s="60">
        <v>0</v>
      </c>
      <c r="AS438" s="60">
        <v>34.9</v>
      </c>
      <c r="AT438" s="60">
        <v>7.6</v>
      </c>
      <c r="AU438" s="76"/>
      <c r="AV438" s="76"/>
      <c r="AW438" s="76"/>
      <c r="AX438" s="62"/>
      <c r="AY438" s="62"/>
      <c r="AZ438" s="62"/>
      <c r="BA438" s="62"/>
      <c r="BB438" s="62"/>
      <c r="BC438" s="62"/>
      <c r="BD438" s="62"/>
      <c r="BE438" s="62"/>
      <c r="BF438" s="62"/>
      <c r="BG438" s="62"/>
      <c r="BH438" s="62"/>
      <c r="BI438" s="62"/>
      <c r="BJ438" s="62"/>
      <c r="BK438" s="62"/>
      <c r="BL438" s="62"/>
      <c r="BM438" s="62"/>
      <c r="BN438" s="37"/>
    </row>
    <row r="439" spans="1:66" ht="15" x14ac:dyDescent="0.25">
      <c r="A439" s="71" t="s">
        <v>82</v>
      </c>
      <c r="B439" s="71" t="s">
        <v>591</v>
      </c>
      <c r="C439" s="72">
        <v>0</v>
      </c>
      <c r="D439" s="72">
        <v>0.115</v>
      </c>
      <c r="E439" s="72">
        <v>0</v>
      </c>
      <c r="F439" s="72">
        <v>0</v>
      </c>
      <c r="G439" s="72">
        <v>0</v>
      </c>
      <c r="H439" s="72">
        <v>0</v>
      </c>
      <c r="I439" s="72">
        <v>0</v>
      </c>
      <c r="J439" s="72">
        <v>0</v>
      </c>
      <c r="K439" s="72">
        <v>0</v>
      </c>
      <c r="L439" s="72">
        <v>0</v>
      </c>
      <c r="M439" s="72">
        <v>0</v>
      </c>
      <c r="N439" s="72">
        <v>0</v>
      </c>
      <c r="O439" s="72">
        <v>0</v>
      </c>
      <c r="P439" s="72">
        <v>0</v>
      </c>
      <c r="Q439" s="72">
        <v>0</v>
      </c>
      <c r="R439" s="72">
        <v>0</v>
      </c>
      <c r="S439" s="72">
        <v>0</v>
      </c>
      <c r="T439" s="72">
        <v>0</v>
      </c>
      <c r="U439" s="72">
        <v>2.0699999999999998</v>
      </c>
      <c r="V439" s="72">
        <v>0</v>
      </c>
      <c r="W439" s="72">
        <v>0</v>
      </c>
      <c r="X439" s="72">
        <v>0</v>
      </c>
      <c r="Y439" s="72">
        <v>0</v>
      </c>
      <c r="Z439" s="72">
        <v>0</v>
      </c>
      <c r="AA439" s="72">
        <v>0</v>
      </c>
      <c r="AB439" s="72">
        <v>0</v>
      </c>
      <c r="AC439" s="72">
        <v>0</v>
      </c>
      <c r="AD439" s="72">
        <v>0</v>
      </c>
      <c r="AE439" s="72">
        <v>0</v>
      </c>
      <c r="AF439" s="72">
        <v>0</v>
      </c>
      <c r="AG439" s="72">
        <v>0</v>
      </c>
      <c r="AH439" s="72">
        <v>2.21305</v>
      </c>
      <c r="AI439" s="72">
        <v>1.87</v>
      </c>
      <c r="AJ439" s="74"/>
      <c r="AK439" s="60">
        <v>0</v>
      </c>
      <c r="AL439" s="73">
        <v>2.8050000000000002E-2</v>
      </c>
      <c r="AM439" s="77"/>
      <c r="AN439" s="77"/>
      <c r="AO439" s="60">
        <v>2.8050000000000002E-2</v>
      </c>
      <c r="AP439" s="77"/>
      <c r="AQ439" s="60">
        <v>0</v>
      </c>
      <c r="AR439" s="60">
        <v>0</v>
      </c>
      <c r="AS439" s="60">
        <v>2.0699999999999998</v>
      </c>
      <c r="AT439" s="60">
        <v>0</v>
      </c>
      <c r="AU439" s="77"/>
      <c r="AV439" s="77"/>
      <c r="AW439" s="77"/>
      <c r="AX439" s="62"/>
      <c r="AY439" s="62"/>
      <c r="AZ439" s="62"/>
      <c r="BA439" s="62"/>
      <c r="BB439" s="62"/>
      <c r="BC439" s="62"/>
      <c r="BD439" s="62"/>
      <c r="BE439" s="62"/>
      <c r="BF439" s="62"/>
      <c r="BG439" s="62"/>
      <c r="BH439" s="62"/>
      <c r="BI439" s="62"/>
      <c r="BJ439" s="62"/>
      <c r="BK439" s="62"/>
      <c r="BL439" s="62"/>
      <c r="BM439" s="62"/>
      <c r="BN439" s="37"/>
    </row>
    <row r="440" spans="1:66" ht="15" x14ac:dyDescent="0.25">
      <c r="A440" s="71" t="s">
        <v>197</v>
      </c>
      <c r="B440" s="71" t="s">
        <v>592</v>
      </c>
      <c r="C440" s="72">
        <v>0</v>
      </c>
      <c r="D440" s="72">
        <v>3.5169999999999999</v>
      </c>
      <c r="E440" s="72">
        <v>0</v>
      </c>
      <c r="F440" s="72">
        <v>0</v>
      </c>
      <c r="G440" s="72">
        <v>0</v>
      </c>
      <c r="H440" s="72">
        <v>0</v>
      </c>
      <c r="I440" s="72">
        <v>0</v>
      </c>
      <c r="J440" s="72">
        <v>0</v>
      </c>
      <c r="K440" s="72">
        <v>0</v>
      </c>
      <c r="L440" s="72">
        <v>0</v>
      </c>
      <c r="M440" s="72">
        <v>0</v>
      </c>
      <c r="N440" s="72">
        <v>23.652999999999999</v>
      </c>
      <c r="O440" s="72">
        <v>0</v>
      </c>
      <c r="P440" s="72">
        <v>0</v>
      </c>
      <c r="Q440" s="72">
        <v>0</v>
      </c>
      <c r="R440" s="72">
        <v>0</v>
      </c>
      <c r="S440" s="72">
        <v>0</v>
      </c>
      <c r="T440" s="72">
        <v>0</v>
      </c>
      <c r="U440" s="72">
        <v>0</v>
      </c>
      <c r="V440" s="72">
        <v>0</v>
      </c>
      <c r="W440" s="72">
        <v>0</v>
      </c>
      <c r="X440" s="72">
        <v>0</v>
      </c>
      <c r="Y440" s="72">
        <v>0</v>
      </c>
      <c r="Z440" s="72">
        <v>11.201000000000001</v>
      </c>
      <c r="AA440" s="72">
        <v>0</v>
      </c>
      <c r="AB440" s="72">
        <v>0</v>
      </c>
      <c r="AC440" s="72">
        <v>0</v>
      </c>
      <c r="AD440" s="72">
        <v>0</v>
      </c>
      <c r="AE440" s="72">
        <v>0</v>
      </c>
      <c r="AF440" s="72">
        <v>0</v>
      </c>
      <c r="AG440" s="72">
        <v>0.92600000000000005</v>
      </c>
      <c r="AH440" s="72">
        <v>39.296999999999997</v>
      </c>
      <c r="AI440" s="72">
        <v>26.3</v>
      </c>
      <c r="AJ440" s="74"/>
      <c r="AK440" s="60">
        <v>0.92600000000000005</v>
      </c>
      <c r="AL440" s="73">
        <v>0.92600000000000005</v>
      </c>
      <c r="AM440" s="59"/>
      <c r="AN440" s="59"/>
      <c r="AO440" s="60">
        <v>0.92600000000000005</v>
      </c>
      <c r="AP440" s="59"/>
      <c r="AQ440" s="60">
        <v>0</v>
      </c>
      <c r="AR440" s="60">
        <v>23.652999999999999</v>
      </c>
      <c r="AS440" s="60">
        <v>0</v>
      </c>
      <c r="AT440" s="60">
        <v>0</v>
      </c>
      <c r="AU440" s="59"/>
      <c r="AV440" s="59"/>
      <c r="AW440" s="59"/>
      <c r="AX440" s="62"/>
      <c r="AY440" s="62"/>
      <c r="AZ440" s="62"/>
      <c r="BA440" s="62"/>
      <c r="BB440" s="62"/>
      <c r="BC440" s="62"/>
      <c r="BD440" s="62"/>
      <c r="BE440" s="62"/>
      <c r="BF440" s="62"/>
      <c r="BG440" s="62"/>
      <c r="BH440" s="62"/>
      <c r="BI440" s="62"/>
      <c r="BJ440" s="62"/>
      <c r="BK440" s="62"/>
      <c r="BL440" s="62"/>
      <c r="BM440" s="62"/>
      <c r="BN440" s="37"/>
    </row>
    <row r="441" spans="1:66" ht="15" x14ac:dyDescent="0.25">
      <c r="A441" s="71" t="s">
        <v>197</v>
      </c>
      <c r="B441" s="71" t="s">
        <v>593</v>
      </c>
      <c r="C441" s="72">
        <v>0</v>
      </c>
      <c r="D441" s="72">
        <v>1.724</v>
      </c>
      <c r="E441" s="72">
        <v>0</v>
      </c>
      <c r="F441" s="72">
        <v>0</v>
      </c>
      <c r="G441" s="72">
        <v>0</v>
      </c>
      <c r="H441" s="72">
        <v>0</v>
      </c>
      <c r="I441" s="72">
        <v>0</v>
      </c>
      <c r="J441" s="72">
        <v>0</v>
      </c>
      <c r="K441" s="72">
        <v>0</v>
      </c>
      <c r="L441" s="72">
        <v>0</v>
      </c>
      <c r="M441" s="72">
        <v>0</v>
      </c>
      <c r="N441" s="72">
        <v>12.182</v>
      </c>
      <c r="O441" s="72">
        <v>0</v>
      </c>
      <c r="P441" s="72">
        <v>0</v>
      </c>
      <c r="Q441" s="72">
        <v>0</v>
      </c>
      <c r="R441" s="72">
        <v>0</v>
      </c>
      <c r="S441" s="72">
        <v>0</v>
      </c>
      <c r="T441" s="72">
        <v>0</v>
      </c>
      <c r="U441" s="72">
        <v>0</v>
      </c>
      <c r="V441" s="72">
        <v>0</v>
      </c>
      <c r="W441" s="72">
        <v>0</v>
      </c>
      <c r="X441" s="72">
        <v>0</v>
      </c>
      <c r="Y441" s="72">
        <v>0</v>
      </c>
      <c r="Z441" s="72">
        <v>22.259</v>
      </c>
      <c r="AA441" s="72">
        <v>0</v>
      </c>
      <c r="AB441" s="72">
        <v>0</v>
      </c>
      <c r="AC441" s="72">
        <v>0</v>
      </c>
      <c r="AD441" s="72">
        <v>0</v>
      </c>
      <c r="AE441" s="72">
        <v>0</v>
      </c>
      <c r="AF441" s="72">
        <v>0</v>
      </c>
      <c r="AG441" s="72">
        <v>0.72</v>
      </c>
      <c r="AH441" s="72">
        <v>36.884999999999998</v>
      </c>
      <c r="AI441" s="72">
        <v>26.3</v>
      </c>
      <c r="AJ441" s="74"/>
      <c r="AK441" s="60">
        <v>0.72</v>
      </c>
      <c r="AL441" s="73">
        <v>0.72</v>
      </c>
      <c r="AM441" s="78"/>
      <c r="AN441" s="78"/>
      <c r="AO441" s="60">
        <v>0.72</v>
      </c>
      <c r="AP441" s="59"/>
      <c r="AQ441" s="60">
        <v>0</v>
      </c>
      <c r="AR441" s="60">
        <v>12.182</v>
      </c>
      <c r="AS441" s="60">
        <v>0</v>
      </c>
      <c r="AT441" s="60">
        <v>0</v>
      </c>
      <c r="AU441" s="59"/>
      <c r="AV441" s="59"/>
      <c r="AW441" s="59"/>
      <c r="AX441" s="62"/>
      <c r="AY441" s="62"/>
      <c r="AZ441" s="62"/>
      <c r="BA441" s="62"/>
      <c r="BB441" s="62"/>
      <c r="BC441" s="62"/>
      <c r="BD441" s="62"/>
      <c r="BE441" s="62"/>
      <c r="BF441" s="62"/>
      <c r="BG441" s="62"/>
      <c r="BH441" s="62"/>
      <c r="BI441" s="62"/>
      <c r="BJ441" s="62"/>
      <c r="BK441" s="62"/>
      <c r="BL441" s="62"/>
      <c r="BM441" s="62"/>
      <c r="BN441" s="37"/>
    </row>
    <row r="442" spans="1:66" ht="15" x14ac:dyDescent="0.25">
      <c r="A442" s="129" t="s">
        <v>245</v>
      </c>
      <c r="B442" s="129" t="s">
        <v>899</v>
      </c>
      <c r="C442" s="72">
        <v>0</v>
      </c>
      <c r="D442" s="72">
        <v>0.5</v>
      </c>
      <c r="E442" s="72">
        <v>0</v>
      </c>
      <c r="F442" s="72">
        <v>0</v>
      </c>
      <c r="G442" s="72">
        <v>0</v>
      </c>
      <c r="H442" s="72">
        <v>0</v>
      </c>
      <c r="I442" s="72">
        <v>0</v>
      </c>
      <c r="J442" s="72">
        <v>0</v>
      </c>
      <c r="K442" s="72">
        <v>0</v>
      </c>
      <c r="L442" s="72">
        <v>0</v>
      </c>
      <c r="M442" s="72">
        <v>0</v>
      </c>
      <c r="N442" s="72">
        <v>0</v>
      </c>
      <c r="O442" s="72">
        <v>0</v>
      </c>
      <c r="P442" s="72">
        <v>0</v>
      </c>
      <c r="Q442" s="72">
        <v>0</v>
      </c>
      <c r="R442" s="72">
        <v>8.1999999999999993</v>
      </c>
      <c r="S442" s="72">
        <v>0</v>
      </c>
      <c r="T442" s="72">
        <v>0</v>
      </c>
      <c r="U442" s="72">
        <v>0</v>
      </c>
      <c r="V442" s="72">
        <v>0</v>
      </c>
      <c r="W442" s="72">
        <v>0</v>
      </c>
      <c r="X442" s="72">
        <v>0</v>
      </c>
      <c r="Y442" s="72">
        <v>0</v>
      </c>
      <c r="Z442" s="72">
        <v>0</v>
      </c>
      <c r="AA442" s="72">
        <v>0</v>
      </c>
      <c r="AB442" s="72">
        <v>0</v>
      </c>
      <c r="AC442" s="72">
        <v>0</v>
      </c>
      <c r="AD442" s="72">
        <v>0</v>
      </c>
      <c r="AE442" s="72">
        <v>0</v>
      </c>
      <c r="AF442" s="72">
        <v>0</v>
      </c>
      <c r="AG442" s="72" t="s">
        <v>633</v>
      </c>
      <c r="AH442" s="72">
        <v>8.6999999999999993</v>
      </c>
      <c r="AI442" s="72">
        <v>0</v>
      </c>
      <c r="AJ442" s="59"/>
      <c r="AK442" s="60">
        <v>0</v>
      </c>
      <c r="AL442" s="73">
        <v>0</v>
      </c>
      <c r="AM442" s="59"/>
      <c r="AN442" s="59"/>
      <c r="AO442" s="60">
        <v>0</v>
      </c>
      <c r="AP442" s="59"/>
      <c r="AQ442" s="60">
        <v>0</v>
      </c>
      <c r="AR442" s="60">
        <v>0</v>
      </c>
      <c r="AS442" s="60">
        <v>8.1999999999999993</v>
      </c>
      <c r="AT442" s="60">
        <v>0</v>
      </c>
      <c r="AU442" s="59"/>
      <c r="AV442" s="59"/>
      <c r="AW442" s="59"/>
      <c r="AX442" s="62"/>
      <c r="AY442" s="62"/>
      <c r="AZ442" s="62"/>
      <c r="BA442" s="62"/>
      <c r="BB442" s="62"/>
      <c r="BC442" s="62"/>
      <c r="BD442" s="62"/>
      <c r="BE442" s="62"/>
      <c r="BF442" s="62"/>
      <c r="BG442" s="62"/>
      <c r="BH442" s="62"/>
      <c r="BI442" s="62"/>
      <c r="BJ442" s="62"/>
      <c r="BK442" s="62"/>
      <c r="BL442" s="62"/>
      <c r="BM442" s="62"/>
      <c r="BN442" s="37"/>
    </row>
    <row r="443" spans="1:66" ht="15" x14ac:dyDescent="0.25">
      <c r="A443" s="71" t="s">
        <v>771</v>
      </c>
      <c r="B443" s="71" t="s">
        <v>601</v>
      </c>
      <c r="C443" s="72">
        <v>0</v>
      </c>
      <c r="D443" s="72">
        <v>11.283999999999992</v>
      </c>
      <c r="E443" s="72">
        <v>0</v>
      </c>
      <c r="F443" s="72">
        <v>0</v>
      </c>
      <c r="G443" s="72">
        <v>0</v>
      </c>
      <c r="H443" s="72">
        <v>0</v>
      </c>
      <c r="I443" s="72">
        <v>33.521000000000001</v>
      </c>
      <c r="J443" s="72">
        <v>0</v>
      </c>
      <c r="K443" s="72">
        <v>0</v>
      </c>
      <c r="L443" s="72">
        <v>0</v>
      </c>
      <c r="M443" s="72">
        <v>0</v>
      </c>
      <c r="N443" s="72">
        <v>0</v>
      </c>
      <c r="O443" s="72">
        <v>0</v>
      </c>
      <c r="P443" s="72">
        <v>0</v>
      </c>
      <c r="Q443" s="72">
        <v>0</v>
      </c>
      <c r="R443" s="72">
        <v>0</v>
      </c>
      <c r="S443" s="72">
        <v>0</v>
      </c>
      <c r="T443" s="72">
        <v>1.293999999999869</v>
      </c>
      <c r="U443" s="72">
        <v>5.4670000000000982</v>
      </c>
      <c r="V443" s="72">
        <v>0</v>
      </c>
      <c r="W443" s="72">
        <v>0</v>
      </c>
      <c r="X443" s="72">
        <v>0</v>
      </c>
      <c r="Y443" s="72">
        <v>0</v>
      </c>
      <c r="Z443" s="72">
        <v>0</v>
      </c>
      <c r="AA443" s="72">
        <v>0.26200000000000001</v>
      </c>
      <c r="AB443" s="72">
        <v>0</v>
      </c>
      <c r="AC443" s="72">
        <v>27.331999999999997</v>
      </c>
      <c r="AD443" s="72">
        <v>0</v>
      </c>
      <c r="AE443" s="72">
        <v>0</v>
      </c>
      <c r="AF443" s="72">
        <v>0</v>
      </c>
      <c r="AG443" s="72" t="s">
        <v>633</v>
      </c>
      <c r="AH443" s="72">
        <v>78.897999999999954</v>
      </c>
      <c r="AI443" s="72">
        <v>31.36</v>
      </c>
      <c r="AJ443" s="79"/>
      <c r="AK443" s="60" t="s">
        <v>633</v>
      </c>
      <c r="AL443" s="60"/>
      <c r="AM443" s="59"/>
      <c r="AN443" s="59"/>
      <c r="AO443" s="60">
        <v>27.593999999999998</v>
      </c>
      <c r="AP443" s="59"/>
      <c r="AQ443" s="60">
        <v>33.521000000000001</v>
      </c>
      <c r="AR443" s="60">
        <v>0</v>
      </c>
      <c r="AS443" s="60">
        <v>5.4670000000000982</v>
      </c>
      <c r="AT443" s="60">
        <v>-0.26200000000000001</v>
      </c>
      <c r="AU443" s="59"/>
      <c r="AV443" s="59"/>
      <c r="AW443" s="59"/>
      <c r="AX443" s="62"/>
      <c r="AY443" s="62"/>
      <c r="AZ443" s="62"/>
      <c r="BA443" s="62"/>
      <c r="BB443" s="62"/>
      <c r="BC443" s="62"/>
      <c r="BD443" s="62"/>
      <c r="BE443" s="62"/>
      <c r="BF443" s="62"/>
      <c r="BG443" s="62"/>
      <c r="BH443" s="62"/>
      <c r="BI443" s="62"/>
      <c r="BJ443" s="62"/>
      <c r="BK443" s="62"/>
      <c r="BL443" s="62"/>
      <c r="BM443" s="62"/>
    </row>
    <row r="444" spans="1:66" ht="15" x14ac:dyDescent="0.25">
      <c r="A444" s="58"/>
      <c r="B444" s="58"/>
      <c r="C444" s="72"/>
      <c r="D444" s="72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  <c r="AA444" s="60"/>
      <c r="AB444" s="60"/>
      <c r="AC444" s="60"/>
      <c r="AD444" s="60"/>
      <c r="AE444" s="60"/>
      <c r="AF444" s="60"/>
      <c r="AG444" s="60"/>
      <c r="AH444" s="60"/>
      <c r="AI444" s="60"/>
      <c r="AJ444" s="60"/>
      <c r="AK444" s="60"/>
      <c r="AL444" s="73"/>
      <c r="AM444" s="59"/>
      <c r="AN444" s="59"/>
      <c r="AO444" s="60"/>
      <c r="AP444" s="59"/>
      <c r="AQ444" s="59"/>
      <c r="AR444" s="59"/>
      <c r="AS444" s="59"/>
      <c r="AT444" s="59"/>
      <c r="AU444" s="59"/>
      <c r="AV444" s="59"/>
      <c r="AW444" s="59"/>
      <c r="AX444" s="62"/>
      <c r="AY444" s="62"/>
      <c r="AZ444" s="62"/>
      <c r="BA444" s="62"/>
      <c r="BB444" s="62"/>
      <c r="BC444" s="62"/>
      <c r="BD444" s="62"/>
      <c r="BE444" s="62"/>
      <c r="BF444" s="62"/>
      <c r="BG444" s="62"/>
      <c r="BH444" s="62"/>
      <c r="BI444" s="62"/>
      <c r="BJ444" s="62"/>
      <c r="BK444" s="62"/>
      <c r="BL444" s="62"/>
      <c r="BM444" s="62"/>
    </row>
    <row r="445" spans="1:66" ht="15" x14ac:dyDescent="0.25">
      <c r="A445" s="58"/>
      <c r="B445" s="58"/>
      <c r="C445" s="72"/>
      <c r="D445" s="72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  <c r="AA445" s="60"/>
      <c r="AB445" s="60"/>
      <c r="AC445" s="60"/>
      <c r="AD445" s="60"/>
      <c r="AE445" s="60"/>
      <c r="AF445" s="60"/>
      <c r="AG445" s="60"/>
      <c r="AH445" s="60"/>
      <c r="AI445" s="60"/>
      <c r="AJ445" s="60"/>
      <c r="AK445" s="60"/>
      <c r="AL445" s="60"/>
      <c r="AM445" s="59"/>
      <c r="AN445" s="59"/>
      <c r="AO445" s="60"/>
      <c r="AP445" s="59"/>
      <c r="AQ445" s="59"/>
      <c r="AR445" s="59"/>
      <c r="AS445" s="59"/>
      <c r="AT445" s="59"/>
      <c r="AU445" s="59"/>
      <c r="AV445" s="59"/>
      <c r="AW445" s="59"/>
      <c r="AX445" s="62"/>
      <c r="AY445" s="62"/>
      <c r="AZ445" s="62"/>
      <c r="BA445" s="62"/>
      <c r="BB445" s="62"/>
      <c r="BC445" s="62"/>
      <c r="BD445" s="62"/>
      <c r="BE445" s="62"/>
      <c r="BF445" s="62"/>
      <c r="BG445" s="62"/>
      <c r="BH445" s="62"/>
      <c r="BI445" s="62"/>
      <c r="BJ445" s="62"/>
      <c r="BK445" s="62"/>
      <c r="BL445" s="62"/>
      <c r="BM445" s="62"/>
    </row>
    <row r="446" spans="1:66" ht="15" x14ac:dyDescent="0.25">
      <c r="A446" s="58"/>
      <c r="B446" s="58"/>
      <c r="C446" s="72"/>
      <c r="D446" s="72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  <c r="AA446" s="60"/>
      <c r="AB446" s="60"/>
      <c r="AC446" s="60"/>
      <c r="AD446" s="60"/>
      <c r="AE446" s="60"/>
      <c r="AF446" s="60"/>
      <c r="AG446" s="59">
        <v>32</v>
      </c>
      <c r="AH446" s="60"/>
      <c r="AI446" s="60"/>
      <c r="AJ446" s="60"/>
      <c r="AK446" s="59"/>
      <c r="AL446" s="60"/>
      <c r="AM446" s="59"/>
      <c r="AN446" s="59"/>
      <c r="AO446" s="60"/>
      <c r="AP446" s="59"/>
      <c r="AQ446" s="59"/>
      <c r="AR446" s="59"/>
      <c r="AS446" s="59"/>
      <c r="AT446" s="59"/>
      <c r="AU446" s="59"/>
      <c r="AV446" s="59"/>
      <c r="AW446" s="59"/>
      <c r="AX446" s="62"/>
      <c r="AY446" s="62"/>
      <c r="AZ446" s="62"/>
      <c r="BA446" s="62"/>
      <c r="BB446" s="62"/>
      <c r="BC446" s="62"/>
      <c r="BD446" s="62"/>
      <c r="BE446" s="62"/>
      <c r="BF446" s="62"/>
      <c r="BG446" s="62"/>
      <c r="BH446" s="62"/>
      <c r="BI446" s="62"/>
      <c r="BJ446" s="62"/>
      <c r="BK446" s="62"/>
      <c r="BL446" s="62"/>
      <c r="BM446" s="62"/>
    </row>
    <row r="447" spans="1:66" ht="15" x14ac:dyDescent="0.25">
      <c r="A447" s="58" t="s">
        <v>743</v>
      </c>
      <c r="B447" s="58" t="s">
        <v>675</v>
      </c>
      <c r="C447" s="72">
        <v>0</v>
      </c>
      <c r="D447" s="72">
        <v>1.77</v>
      </c>
      <c r="E447" s="72">
        <v>0</v>
      </c>
      <c r="F447" s="72">
        <v>65.180000000000007</v>
      </c>
      <c r="G447" s="72">
        <v>66.95</v>
      </c>
      <c r="H447" s="72">
        <v>0</v>
      </c>
      <c r="I447" s="72">
        <v>0</v>
      </c>
      <c r="J447" s="72">
        <v>556.03899999999999</v>
      </c>
      <c r="K447" s="72">
        <v>0</v>
      </c>
      <c r="L447" s="72">
        <v>262.02499999999998</v>
      </c>
      <c r="M447" s="72">
        <v>0</v>
      </c>
      <c r="N447" s="72">
        <v>99.363</v>
      </c>
      <c r="O447" s="72">
        <v>0</v>
      </c>
      <c r="P447" s="72">
        <v>0</v>
      </c>
      <c r="Q447" s="72">
        <v>99.363</v>
      </c>
      <c r="R447" s="72">
        <v>0</v>
      </c>
      <c r="S447" s="72">
        <v>62.542000000000002</v>
      </c>
      <c r="T447" s="72">
        <v>0</v>
      </c>
      <c r="U447" s="72">
        <v>0</v>
      </c>
      <c r="V447" s="72">
        <v>351.04300000000001</v>
      </c>
      <c r="W447" s="72">
        <v>0</v>
      </c>
      <c r="X447" s="72">
        <v>0</v>
      </c>
      <c r="Y447" s="72">
        <v>0</v>
      </c>
      <c r="Z447" s="72">
        <v>92.272000000000006</v>
      </c>
      <c r="AA447" s="72">
        <v>0</v>
      </c>
      <c r="AB447" s="72">
        <v>0</v>
      </c>
      <c r="AC447" s="72">
        <v>0</v>
      </c>
      <c r="AD447" s="72">
        <v>0</v>
      </c>
      <c r="AE447" s="72"/>
      <c r="AF447" s="72"/>
      <c r="AG447" s="72"/>
      <c r="AH447" s="72">
        <v>1490.2339999999999</v>
      </c>
      <c r="AI447" s="72"/>
      <c r="AJ447" s="60"/>
      <c r="AK447" s="59"/>
      <c r="AL447" s="60"/>
      <c r="AM447" s="59"/>
      <c r="AN447" s="59"/>
      <c r="AO447" s="60">
        <v>0</v>
      </c>
      <c r="AP447" s="59"/>
      <c r="AQ447" s="59"/>
      <c r="AR447" s="59"/>
      <c r="AS447" s="59"/>
      <c r="AT447" s="59"/>
      <c r="AU447" s="59"/>
      <c r="AV447" s="59"/>
      <c r="AW447" s="59"/>
      <c r="AX447" s="62"/>
      <c r="AY447" s="62"/>
      <c r="AZ447" s="62"/>
      <c r="BA447" s="62"/>
      <c r="BB447" s="62"/>
      <c r="BC447" s="62"/>
      <c r="BD447" s="62"/>
      <c r="BE447" s="62"/>
      <c r="BF447" s="62"/>
      <c r="BG447" s="62"/>
      <c r="BH447" s="62"/>
      <c r="BI447" s="62"/>
      <c r="BJ447" s="62"/>
      <c r="BK447" s="62"/>
      <c r="BL447" s="62"/>
      <c r="BM447" s="62"/>
    </row>
    <row r="448" spans="1:66" ht="15" x14ac:dyDescent="0.25">
      <c r="A448" s="58"/>
      <c r="B448" s="58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  <c r="AA448" s="60"/>
      <c r="AB448" s="60"/>
      <c r="AC448" s="60"/>
      <c r="AD448" s="60"/>
      <c r="AE448" s="60"/>
      <c r="AF448" s="60"/>
      <c r="AG448" s="60"/>
      <c r="AH448" s="60"/>
      <c r="AI448" s="60"/>
      <c r="AJ448" s="60"/>
      <c r="AK448" s="59"/>
      <c r="AL448" s="60"/>
      <c r="AM448" s="59"/>
      <c r="AN448" s="59"/>
      <c r="AO448" s="60"/>
      <c r="AP448" s="62"/>
      <c r="AQ448" s="62"/>
      <c r="AR448" s="62"/>
      <c r="AS448" s="62"/>
      <c r="AT448" s="62"/>
      <c r="AU448" s="62"/>
      <c r="AV448" s="62"/>
      <c r="AW448" s="62"/>
      <c r="AX448" s="62"/>
      <c r="AY448" s="62"/>
      <c r="AZ448" s="62"/>
      <c r="BA448" s="62"/>
      <c r="BB448" s="62"/>
      <c r="BC448" s="62"/>
      <c r="BD448" s="62"/>
      <c r="BE448" s="62"/>
      <c r="BF448" s="62"/>
      <c r="BG448" s="62"/>
      <c r="BH448" s="62"/>
      <c r="BI448" s="62"/>
      <c r="BJ448" s="62"/>
      <c r="BK448" s="62"/>
      <c r="BL448" s="62"/>
      <c r="BM448" s="62"/>
    </row>
    <row r="449" spans="1:65" ht="15" x14ac:dyDescent="0.25">
      <c r="A449" s="58"/>
      <c r="B449" s="58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  <c r="AA449" s="60"/>
      <c r="AB449" s="60"/>
      <c r="AC449" s="60"/>
      <c r="AD449" s="60"/>
      <c r="AE449" s="60"/>
      <c r="AF449" s="60"/>
      <c r="AG449" s="60"/>
      <c r="AH449" s="58"/>
      <c r="AI449" s="59"/>
      <c r="AJ449" s="58"/>
      <c r="AK449" s="59"/>
      <c r="AL449" s="59"/>
      <c r="AM449" s="58"/>
      <c r="AN449" s="59"/>
      <c r="AO449" s="58"/>
      <c r="AP449" s="62"/>
      <c r="AQ449" s="62"/>
      <c r="AR449" s="62"/>
      <c r="AS449" s="62"/>
      <c r="AT449" s="62"/>
      <c r="AU449" s="62"/>
      <c r="AV449" s="62"/>
      <c r="AW449" s="62"/>
      <c r="AX449" s="62"/>
      <c r="AY449" s="62"/>
      <c r="AZ449" s="62"/>
      <c r="BA449" s="62"/>
      <c r="BB449" s="62"/>
      <c r="BC449" s="62"/>
      <c r="BD449" s="62"/>
      <c r="BE449" s="62"/>
      <c r="BF449" s="62"/>
      <c r="BG449" s="62"/>
      <c r="BH449" s="62"/>
      <c r="BI449" s="62"/>
      <c r="BJ449" s="62"/>
      <c r="BK449" s="62"/>
      <c r="BL449" s="62"/>
      <c r="BM449" s="62"/>
    </row>
    <row r="450" spans="1:65" ht="15" x14ac:dyDescent="0.25">
      <c r="A450" s="58"/>
      <c r="B450" s="58">
        <v>1</v>
      </c>
      <c r="C450" s="59">
        <v>2</v>
      </c>
      <c r="D450" s="58">
        <v>3</v>
      </c>
      <c r="E450" s="59">
        <v>4</v>
      </c>
      <c r="F450" s="58">
        <v>5</v>
      </c>
      <c r="G450" s="59">
        <v>6</v>
      </c>
      <c r="H450" s="58">
        <v>7</v>
      </c>
      <c r="I450" s="59">
        <v>8</v>
      </c>
      <c r="J450" s="58">
        <v>9</v>
      </c>
      <c r="K450" s="59">
        <v>10</v>
      </c>
      <c r="L450" s="58">
        <v>11</v>
      </c>
      <c r="M450" s="59">
        <v>12</v>
      </c>
      <c r="N450" s="58">
        <v>13</v>
      </c>
      <c r="O450" s="59">
        <v>14</v>
      </c>
      <c r="P450" s="58">
        <v>15</v>
      </c>
      <c r="Q450" s="59">
        <v>16</v>
      </c>
      <c r="R450" s="58">
        <v>17</v>
      </c>
      <c r="S450" s="59">
        <v>18</v>
      </c>
      <c r="T450" s="58">
        <v>19</v>
      </c>
      <c r="U450" s="59">
        <v>20</v>
      </c>
      <c r="V450" s="58">
        <v>21</v>
      </c>
      <c r="W450" s="59">
        <v>22</v>
      </c>
      <c r="X450" s="58">
        <v>23</v>
      </c>
      <c r="Y450" s="59">
        <v>24</v>
      </c>
      <c r="Z450" s="58">
        <v>25</v>
      </c>
      <c r="AA450" s="59">
        <v>26</v>
      </c>
      <c r="AB450" s="58">
        <v>27</v>
      </c>
      <c r="AC450" s="59">
        <v>28</v>
      </c>
      <c r="AD450" s="58">
        <v>29</v>
      </c>
      <c r="AE450" s="59">
        <v>30</v>
      </c>
      <c r="AF450" s="58">
        <v>31</v>
      </c>
      <c r="AG450" s="59">
        <v>32</v>
      </c>
      <c r="AH450" s="58">
        <v>33</v>
      </c>
      <c r="AI450" s="59">
        <v>34</v>
      </c>
      <c r="AJ450" s="58">
        <v>35</v>
      </c>
      <c r="AK450" s="59">
        <v>36</v>
      </c>
      <c r="AL450" s="58">
        <v>37</v>
      </c>
      <c r="AM450" s="59">
        <v>38</v>
      </c>
      <c r="AN450" s="58">
        <v>39</v>
      </c>
      <c r="AO450" s="59">
        <v>40</v>
      </c>
      <c r="AP450" s="62"/>
      <c r="AQ450" s="62"/>
      <c r="AR450" s="62"/>
      <c r="AS450" s="62"/>
      <c r="AT450" s="62"/>
      <c r="AU450" s="62"/>
      <c r="AV450" s="62"/>
      <c r="AW450" s="62"/>
      <c r="AX450" s="62"/>
      <c r="AY450" s="62"/>
      <c r="AZ450" s="62"/>
      <c r="BA450" s="62"/>
      <c r="BB450" s="62"/>
      <c r="BC450" s="62"/>
      <c r="BD450" s="62"/>
      <c r="BE450" s="62"/>
      <c r="BF450" s="62"/>
      <c r="BG450" s="62"/>
      <c r="BH450" s="62"/>
      <c r="BI450" s="62"/>
      <c r="BJ450" s="62"/>
      <c r="BK450" s="62"/>
      <c r="BL450" s="62"/>
      <c r="BM450" s="62"/>
    </row>
    <row r="451" spans="1:65" ht="15" x14ac:dyDescent="0.25">
      <c r="A451" s="58"/>
      <c r="B451" s="58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  <c r="AA451" s="59"/>
      <c r="AB451" s="59"/>
      <c r="AC451" s="59"/>
      <c r="AD451" s="59"/>
      <c r="AE451" s="59"/>
      <c r="AF451" s="59"/>
      <c r="AG451" s="60"/>
      <c r="AH451" s="59"/>
      <c r="AI451" s="59"/>
      <c r="AJ451" s="59"/>
      <c r="AK451" s="59"/>
      <c r="AL451" s="60" t="s">
        <v>633</v>
      </c>
      <c r="AM451" s="62"/>
      <c r="AN451" s="59"/>
      <c r="AO451" s="60"/>
      <c r="AP451" s="62"/>
      <c r="AQ451" s="62"/>
      <c r="AR451" s="62"/>
      <c r="AS451" s="62"/>
      <c r="AT451" s="62"/>
      <c r="AU451" s="62"/>
      <c r="AV451" s="62"/>
      <c r="AW451" s="62"/>
      <c r="AX451" s="62"/>
      <c r="AY451" s="62"/>
      <c r="AZ451" s="62"/>
      <c r="BA451" s="62"/>
      <c r="BB451" s="62"/>
      <c r="BC451" s="62"/>
      <c r="BD451" s="62"/>
      <c r="BE451" s="62"/>
      <c r="BF451" s="62"/>
      <c r="BG451" s="62"/>
      <c r="BH451" s="62"/>
      <c r="BI451" s="62"/>
      <c r="BJ451" s="62"/>
      <c r="BK451" s="62"/>
      <c r="BL451" s="62"/>
      <c r="BM451" s="62"/>
    </row>
    <row r="452" spans="1:65" ht="15" x14ac:dyDescent="0.25">
      <c r="A452" s="131" t="s">
        <v>907</v>
      </c>
      <c r="B452" s="58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  <c r="AA452" s="59"/>
      <c r="AB452" s="59"/>
      <c r="AC452" s="59"/>
      <c r="AD452" s="59"/>
      <c r="AE452" s="59"/>
      <c r="AF452" s="59"/>
      <c r="AG452" s="60"/>
      <c r="AH452" s="59"/>
      <c r="AI452" s="59"/>
      <c r="AJ452" s="59"/>
      <c r="AK452" s="59"/>
      <c r="AL452" s="60" t="s">
        <v>633</v>
      </c>
      <c r="AM452" s="62"/>
      <c r="AN452" s="59"/>
      <c r="AO452" s="60"/>
      <c r="AP452" s="62"/>
      <c r="AQ452" s="62"/>
      <c r="AR452" s="62"/>
      <c r="AS452" s="62"/>
      <c r="AT452" s="62"/>
      <c r="AU452" s="62"/>
      <c r="AV452" s="62"/>
      <c r="AW452" s="62"/>
      <c r="AX452" s="62"/>
      <c r="AY452" s="62"/>
      <c r="AZ452" s="62"/>
      <c r="BA452" s="62"/>
      <c r="BB452" s="62"/>
      <c r="BC452" s="62"/>
      <c r="BD452" s="62"/>
      <c r="BE452" s="62"/>
      <c r="BF452" s="62"/>
      <c r="BG452" s="62"/>
      <c r="BH452" s="62"/>
      <c r="BI452" s="62"/>
      <c r="BJ452" s="62"/>
      <c r="BK452" s="62"/>
      <c r="BL452" s="62"/>
      <c r="BM452" s="62"/>
    </row>
    <row r="453" spans="1:65" ht="15" x14ac:dyDescent="0.25">
      <c r="A453" s="58"/>
      <c r="B453" s="58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  <c r="AA453" s="59"/>
      <c r="AB453" s="59"/>
      <c r="AC453" s="59"/>
      <c r="AD453" s="59"/>
      <c r="AE453" s="59"/>
      <c r="AF453" s="59"/>
      <c r="AG453" s="60"/>
      <c r="AH453" s="59"/>
      <c r="AI453" s="59"/>
      <c r="AJ453" s="59"/>
      <c r="AK453" s="59"/>
      <c r="AL453" s="60">
        <v>36</v>
      </c>
      <c r="AM453" s="62"/>
      <c r="AN453" s="59"/>
      <c r="AO453" s="60"/>
      <c r="AP453" s="62"/>
      <c r="AQ453" s="62"/>
      <c r="AR453" s="62"/>
      <c r="AS453" s="62"/>
      <c r="AT453" s="62"/>
      <c r="AU453" s="62"/>
      <c r="AV453" s="62"/>
      <c r="AW453" s="62"/>
      <c r="AX453" s="62"/>
      <c r="AY453" s="62"/>
      <c r="AZ453" s="62"/>
      <c r="BA453" s="62"/>
      <c r="BB453" s="62"/>
      <c r="BC453" s="62"/>
      <c r="BD453" s="62"/>
      <c r="BE453" s="62"/>
      <c r="BF453" s="62"/>
      <c r="BG453" s="62"/>
      <c r="BH453" s="62"/>
      <c r="BI453" s="62"/>
      <c r="BJ453" s="62"/>
      <c r="BK453" s="62"/>
      <c r="BL453" s="62"/>
      <c r="BM453" s="62"/>
    </row>
    <row r="454" spans="1:65" ht="15" x14ac:dyDescent="0.25">
      <c r="A454" s="58"/>
      <c r="B454" s="58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  <c r="AA454" s="59"/>
      <c r="AB454" s="59"/>
      <c r="AC454" s="59"/>
      <c r="AD454" s="59"/>
      <c r="AE454" s="59"/>
      <c r="AF454" s="59"/>
      <c r="AG454" s="60"/>
      <c r="AH454" s="59"/>
      <c r="AI454" s="59"/>
      <c r="AJ454" s="59"/>
      <c r="AK454" s="59"/>
      <c r="AL454" s="60" t="s">
        <v>633</v>
      </c>
      <c r="AM454" s="62"/>
      <c r="AN454" s="59"/>
      <c r="AO454" s="60"/>
      <c r="AP454" s="62"/>
      <c r="AQ454" s="62"/>
      <c r="AR454" s="62"/>
      <c r="AS454" s="62"/>
      <c r="AT454" s="62"/>
      <c r="AU454" s="62"/>
      <c r="AV454" s="62"/>
      <c r="AW454" s="62"/>
      <c r="AX454" s="62"/>
      <c r="AY454" s="62"/>
      <c r="AZ454" s="62"/>
      <c r="BA454" s="62"/>
      <c r="BB454" s="62"/>
      <c r="BC454" s="62"/>
      <c r="BD454" s="62"/>
      <c r="BE454" s="62"/>
      <c r="BF454" s="62"/>
      <c r="BG454" s="62"/>
      <c r="BH454" s="62"/>
      <c r="BI454" s="62"/>
      <c r="BJ454" s="62"/>
      <c r="BK454" s="62"/>
      <c r="BL454" s="62"/>
      <c r="BM454" s="62"/>
    </row>
    <row r="455" spans="1:65" ht="15" x14ac:dyDescent="0.25">
      <c r="A455" s="58"/>
      <c r="B455" s="58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  <c r="AA455" s="59"/>
      <c r="AB455" s="59"/>
      <c r="AC455" s="59"/>
      <c r="AD455" s="59"/>
      <c r="AE455" s="59"/>
      <c r="AF455" s="59"/>
      <c r="AG455" s="60"/>
      <c r="AH455" s="59"/>
      <c r="AI455" s="59"/>
      <c r="AJ455" s="59"/>
      <c r="AK455" s="59"/>
      <c r="AL455" s="60" t="s">
        <v>633</v>
      </c>
      <c r="AM455" s="62"/>
      <c r="AN455" s="59"/>
      <c r="AO455" s="60"/>
      <c r="AP455" s="62"/>
      <c r="AQ455" s="62"/>
      <c r="AR455" s="62"/>
      <c r="AS455" s="62"/>
      <c r="AT455" s="62"/>
      <c r="AU455" s="62"/>
      <c r="AV455" s="62"/>
      <c r="AW455" s="62"/>
      <c r="AX455" s="62"/>
      <c r="AY455" s="62"/>
      <c r="AZ455" s="62"/>
      <c r="BA455" s="62"/>
      <c r="BB455" s="62"/>
      <c r="BC455" s="62"/>
      <c r="BD455" s="62"/>
      <c r="BE455" s="62"/>
      <c r="BF455" s="62"/>
      <c r="BG455" s="62"/>
      <c r="BH455" s="62"/>
      <c r="BI455" s="62"/>
      <c r="BJ455" s="62"/>
      <c r="BK455" s="62"/>
      <c r="BL455" s="62"/>
      <c r="BM455" s="62"/>
    </row>
    <row r="456" spans="1:65" ht="15" x14ac:dyDescent="0.25">
      <c r="A456" s="58"/>
      <c r="B456" s="58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  <c r="AA456" s="59"/>
      <c r="AB456" s="59"/>
      <c r="AC456" s="59"/>
      <c r="AD456" s="59"/>
      <c r="AE456" s="59"/>
      <c r="AF456" s="59"/>
      <c r="AG456" s="60"/>
      <c r="AH456" s="59"/>
      <c r="AI456" s="59"/>
      <c r="AJ456" s="59"/>
      <c r="AK456" s="59"/>
      <c r="AL456" s="60" t="s">
        <v>633</v>
      </c>
      <c r="AM456" s="62"/>
      <c r="AN456" s="59"/>
      <c r="AO456" s="60"/>
      <c r="AP456" s="62"/>
      <c r="AQ456" s="62"/>
      <c r="AR456" s="62"/>
      <c r="AS456" s="62"/>
      <c r="AT456" s="62"/>
      <c r="AU456" s="62"/>
      <c r="AV456" s="62"/>
      <c r="AW456" s="62"/>
      <c r="AX456" s="62"/>
      <c r="AY456" s="62"/>
      <c r="AZ456" s="62"/>
      <c r="BA456" s="62"/>
      <c r="BB456" s="62"/>
      <c r="BC456" s="62"/>
      <c r="BD456" s="62"/>
      <c r="BE456" s="62"/>
      <c r="BF456" s="62"/>
      <c r="BG456" s="62"/>
      <c r="BH456" s="62"/>
      <c r="BI456" s="62"/>
      <c r="BJ456" s="62"/>
      <c r="BK456" s="62"/>
      <c r="BL456" s="62"/>
      <c r="BM456" s="62"/>
    </row>
    <row r="457" spans="1:65" ht="15" x14ac:dyDescent="0.25">
      <c r="A457" s="58"/>
      <c r="B457" s="58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  <c r="AA457" s="59"/>
      <c r="AB457" s="59"/>
      <c r="AC457" s="59"/>
      <c r="AD457" s="59"/>
      <c r="AE457" s="59"/>
      <c r="AF457" s="59"/>
      <c r="AG457" s="60"/>
      <c r="AH457" s="59"/>
      <c r="AI457" s="59"/>
      <c r="AJ457" s="59"/>
      <c r="AK457" s="59"/>
      <c r="AL457" s="60" t="s">
        <v>633</v>
      </c>
      <c r="AM457" s="62"/>
      <c r="AN457" s="59"/>
      <c r="AO457" s="60"/>
      <c r="AP457" s="62"/>
      <c r="AQ457" s="62"/>
      <c r="AR457" s="62"/>
      <c r="AS457" s="62"/>
      <c r="AT457" s="62"/>
      <c r="AU457" s="62"/>
      <c r="AV457" s="62"/>
      <c r="AW457" s="62"/>
      <c r="AX457" s="62"/>
      <c r="AY457" s="62"/>
      <c r="AZ457" s="62"/>
      <c r="BA457" s="62"/>
      <c r="BB457" s="62"/>
      <c r="BC457" s="62"/>
      <c r="BD457" s="62"/>
      <c r="BE457" s="62"/>
      <c r="BF457" s="62"/>
      <c r="BG457" s="62"/>
      <c r="BH457" s="62"/>
      <c r="BI457" s="62"/>
      <c r="BJ457" s="62"/>
      <c r="BK457" s="62"/>
      <c r="BL457" s="62"/>
      <c r="BM457" s="62"/>
    </row>
    <row r="458" spans="1:65" ht="15" x14ac:dyDescent="0.25">
      <c r="A458" s="58"/>
      <c r="B458" s="58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  <c r="AA458" s="59"/>
      <c r="AB458" s="59"/>
      <c r="AC458" s="59"/>
      <c r="AD458" s="59"/>
      <c r="AE458" s="59"/>
      <c r="AF458" s="59"/>
      <c r="AG458" s="60"/>
      <c r="AH458" s="59"/>
      <c r="AI458" s="59"/>
      <c r="AJ458" s="59"/>
      <c r="AK458" s="59"/>
      <c r="AL458" s="60" t="s">
        <v>633</v>
      </c>
      <c r="AM458" s="62"/>
      <c r="AN458" s="59"/>
      <c r="AO458" s="60"/>
      <c r="AP458" s="62"/>
      <c r="AQ458" s="62"/>
      <c r="AR458" s="62"/>
      <c r="AS458" s="62"/>
      <c r="AT458" s="62"/>
      <c r="AU458" s="62"/>
      <c r="AV458" s="62"/>
      <c r="AW458" s="62"/>
      <c r="AX458" s="62"/>
      <c r="AY458" s="62"/>
      <c r="AZ458" s="62"/>
      <c r="BA458" s="62"/>
      <c r="BB458" s="62"/>
      <c r="BC458" s="62"/>
      <c r="BD458" s="62"/>
      <c r="BE458" s="62"/>
      <c r="BF458" s="62"/>
      <c r="BG458" s="62"/>
      <c r="BH458" s="62"/>
      <c r="BI458" s="62"/>
      <c r="BJ458" s="62"/>
      <c r="BK458" s="62"/>
      <c r="BL458" s="62"/>
      <c r="BM458" s="62"/>
    </row>
    <row r="459" spans="1:65" ht="15" x14ac:dyDescent="0.25">
      <c r="A459" s="58"/>
      <c r="B459" s="58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  <c r="AA459" s="59"/>
      <c r="AB459" s="59"/>
      <c r="AC459" s="59"/>
      <c r="AD459" s="59"/>
      <c r="AE459" s="59"/>
      <c r="AF459" s="59"/>
      <c r="AG459" s="60"/>
      <c r="AH459" s="59"/>
      <c r="AI459" s="59"/>
      <c r="AJ459" s="59"/>
      <c r="AK459" s="59"/>
      <c r="AL459" s="60" t="s">
        <v>633</v>
      </c>
      <c r="AM459" s="62"/>
      <c r="AN459" s="59"/>
      <c r="AO459" s="60"/>
      <c r="AP459" s="62"/>
      <c r="AQ459" s="62"/>
      <c r="AR459" s="62"/>
      <c r="AS459" s="62"/>
      <c r="AT459" s="62"/>
      <c r="AU459" s="62"/>
      <c r="AV459" s="62"/>
      <c r="AW459" s="62"/>
      <c r="AX459" s="62"/>
      <c r="AY459" s="62"/>
      <c r="AZ459" s="62"/>
      <c r="BA459" s="62"/>
      <c r="BB459" s="62"/>
      <c r="BC459" s="62"/>
      <c r="BD459" s="62"/>
      <c r="BE459" s="62"/>
      <c r="BF459" s="62"/>
      <c r="BG459" s="62"/>
      <c r="BH459" s="62"/>
      <c r="BI459" s="62"/>
      <c r="BJ459" s="62"/>
      <c r="BK459" s="62"/>
      <c r="BL459" s="62"/>
      <c r="BM459" s="62"/>
    </row>
    <row r="460" spans="1:65" ht="15" x14ac:dyDescent="0.25">
      <c r="A460" s="58"/>
      <c r="B460" s="58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  <c r="AA460" s="59"/>
      <c r="AB460" s="59"/>
      <c r="AC460" s="59"/>
      <c r="AD460" s="59"/>
      <c r="AE460" s="59"/>
      <c r="AF460" s="59"/>
      <c r="AG460" s="60"/>
      <c r="AH460" s="59"/>
      <c r="AI460" s="59"/>
      <c r="AJ460" s="59"/>
      <c r="AK460" s="59"/>
      <c r="AL460" s="60" t="s">
        <v>633</v>
      </c>
      <c r="AM460" s="62"/>
      <c r="AN460" s="59"/>
      <c r="AO460" s="60"/>
      <c r="AP460" s="62"/>
      <c r="AQ460" s="62"/>
      <c r="AR460" s="62"/>
      <c r="AS460" s="62"/>
      <c r="AT460" s="62"/>
      <c r="AU460" s="62"/>
      <c r="AV460" s="62"/>
      <c r="AW460" s="62"/>
      <c r="AX460" s="62"/>
      <c r="AY460" s="62"/>
      <c r="AZ460" s="62"/>
      <c r="BA460" s="62"/>
      <c r="BB460" s="62"/>
      <c r="BC460" s="62"/>
      <c r="BD460" s="62"/>
      <c r="BE460" s="62"/>
      <c r="BF460" s="62"/>
      <c r="BG460" s="62"/>
      <c r="BH460" s="62"/>
      <c r="BI460" s="62"/>
      <c r="BJ460" s="62"/>
      <c r="BK460" s="62"/>
      <c r="BL460" s="62"/>
      <c r="BM460" s="62"/>
    </row>
    <row r="461" spans="1:65" ht="15" x14ac:dyDescent="0.25">
      <c r="A461" s="58"/>
      <c r="B461" s="58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  <c r="AA461" s="59"/>
      <c r="AB461" s="59"/>
      <c r="AC461" s="59"/>
      <c r="AD461" s="59"/>
      <c r="AE461" s="59"/>
      <c r="AF461" s="59"/>
      <c r="AG461" s="60"/>
      <c r="AH461" s="59"/>
      <c r="AI461" s="59"/>
      <c r="AJ461" s="59"/>
      <c r="AK461" s="59"/>
      <c r="AL461" s="60" t="s">
        <v>633</v>
      </c>
      <c r="AM461" s="62"/>
      <c r="AN461" s="59"/>
      <c r="AO461" s="60"/>
      <c r="AP461" s="62"/>
      <c r="AQ461" s="62"/>
      <c r="AR461" s="62"/>
      <c r="AS461" s="62"/>
      <c r="AT461" s="62"/>
      <c r="AU461" s="62"/>
      <c r="AV461" s="62"/>
      <c r="AW461" s="62"/>
      <c r="AX461" s="62"/>
      <c r="AY461" s="62"/>
      <c r="AZ461" s="62"/>
      <c r="BA461" s="62"/>
      <c r="BB461" s="62"/>
      <c r="BC461" s="62"/>
      <c r="BD461" s="62"/>
      <c r="BE461" s="62"/>
      <c r="BF461" s="62"/>
      <c r="BG461" s="62"/>
      <c r="BH461" s="62"/>
      <c r="BI461" s="62"/>
      <c r="BJ461" s="62"/>
      <c r="BK461" s="62"/>
      <c r="BL461" s="62"/>
      <c r="BM461" s="62"/>
    </row>
    <row r="462" spans="1:65" ht="15" x14ac:dyDescent="0.25">
      <c r="A462" s="58"/>
      <c r="B462" s="58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  <c r="AA462" s="59"/>
      <c r="AB462" s="59"/>
      <c r="AC462" s="59"/>
      <c r="AD462" s="59"/>
      <c r="AE462" s="59"/>
      <c r="AF462" s="59"/>
      <c r="AG462" s="60"/>
      <c r="AH462" s="59"/>
      <c r="AI462" s="59"/>
      <c r="AJ462" s="59"/>
      <c r="AK462" s="59"/>
      <c r="AL462" s="60" t="s">
        <v>633</v>
      </c>
      <c r="AM462" s="62"/>
      <c r="AN462" s="59"/>
      <c r="AO462" s="60"/>
      <c r="AP462" s="62"/>
      <c r="AQ462" s="62"/>
      <c r="AR462" s="62"/>
      <c r="AS462" s="62"/>
      <c r="AT462" s="62"/>
      <c r="AU462" s="62"/>
      <c r="AV462" s="62"/>
      <c r="AW462" s="62"/>
      <c r="AX462" s="62"/>
      <c r="AY462" s="62"/>
      <c r="AZ462" s="62"/>
      <c r="BA462" s="62"/>
      <c r="BB462" s="62"/>
      <c r="BC462" s="62"/>
      <c r="BD462" s="62"/>
      <c r="BE462" s="62"/>
      <c r="BF462" s="62"/>
      <c r="BG462" s="62"/>
      <c r="BH462" s="62"/>
      <c r="BI462" s="62"/>
      <c r="BJ462" s="62"/>
      <c r="BK462" s="62"/>
      <c r="BL462" s="62"/>
      <c r="BM462" s="62"/>
    </row>
    <row r="463" spans="1:65" ht="15" x14ac:dyDescent="0.25">
      <c r="A463" s="58"/>
      <c r="B463" s="58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  <c r="AA463" s="59"/>
      <c r="AB463" s="59"/>
      <c r="AC463" s="59"/>
      <c r="AD463" s="59"/>
      <c r="AE463" s="59"/>
      <c r="AF463" s="59"/>
      <c r="AG463" s="60"/>
      <c r="AH463" s="59"/>
      <c r="AI463" s="59"/>
      <c r="AJ463" s="59"/>
      <c r="AK463" s="59"/>
      <c r="AL463" s="60" t="s">
        <v>633</v>
      </c>
      <c r="AM463" s="62"/>
      <c r="AN463" s="59"/>
      <c r="AO463" s="60"/>
      <c r="AP463" s="62"/>
      <c r="AQ463" s="62"/>
      <c r="AR463" s="62"/>
      <c r="AS463" s="62"/>
      <c r="AT463" s="62"/>
      <c r="AU463" s="62"/>
      <c r="AV463" s="62"/>
      <c r="AW463" s="62"/>
      <c r="AX463" s="62"/>
      <c r="AY463" s="62"/>
      <c r="AZ463" s="62"/>
      <c r="BA463" s="62"/>
      <c r="BB463" s="62"/>
      <c r="BC463" s="62"/>
      <c r="BD463" s="62"/>
      <c r="BE463" s="62"/>
      <c r="BF463" s="62"/>
      <c r="BG463" s="62"/>
      <c r="BH463" s="62"/>
      <c r="BI463" s="62"/>
      <c r="BJ463" s="62"/>
      <c r="BK463" s="62"/>
      <c r="BL463" s="62"/>
      <c r="BM463" s="62"/>
    </row>
    <row r="464" spans="1:65" ht="15" x14ac:dyDescent="0.25">
      <c r="A464" s="62"/>
      <c r="B464" s="62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  <c r="AA464" s="62"/>
      <c r="AB464" s="62"/>
      <c r="AC464" s="62"/>
      <c r="AD464" s="62"/>
      <c r="AE464" s="62"/>
      <c r="AF464" s="62"/>
      <c r="AG464" s="62"/>
      <c r="AH464" s="62"/>
      <c r="AI464" s="62"/>
      <c r="AJ464" s="62"/>
      <c r="AK464" s="62"/>
      <c r="AL464" s="60" t="s">
        <v>633</v>
      </c>
      <c r="AM464" s="62"/>
      <c r="AN464" s="59"/>
      <c r="AO464" s="60"/>
      <c r="AP464" s="62"/>
      <c r="AQ464" s="62"/>
      <c r="AR464" s="62"/>
      <c r="AS464" s="62"/>
      <c r="AT464" s="62"/>
      <c r="AU464" s="62"/>
      <c r="AV464" s="62"/>
      <c r="AW464" s="62"/>
      <c r="AX464" s="62"/>
      <c r="AY464" s="62"/>
      <c r="AZ464" s="62"/>
      <c r="BA464" s="62"/>
      <c r="BB464" s="62"/>
      <c r="BC464" s="62"/>
      <c r="BD464" s="62"/>
      <c r="BE464" s="62"/>
      <c r="BF464" s="62"/>
      <c r="BG464" s="62"/>
      <c r="BH464" s="62"/>
      <c r="BI464" s="62"/>
      <c r="BJ464" s="62"/>
      <c r="BK464" s="62"/>
      <c r="BL464" s="62"/>
      <c r="BM464" s="62"/>
    </row>
    <row r="465" spans="1:65" ht="15" x14ac:dyDescent="0.25">
      <c r="A465" s="62"/>
      <c r="B465" s="62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  <c r="AA465" s="62"/>
      <c r="AB465" s="62"/>
      <c r="AC465" s="62"/>
      <c r="AD465" s="62"/>
      <c r="AE465" s="62"/>
      <c r="AF465" s="62"/>
      <c r="AG465" s="62"/>
      <c r="AH465" s="62"/>
      <c r="AI465" s="62"/>
      <c r="AJ465" s="62"/>
      <c r="AK465" s="62"/>
      <c r="AL465" s="60" t="s">
        <v>633</v>
      </c>
      <c r="AM465" s="62"/>
      <c r="AN465" s="59"/>
      <c r="AO465" s="60"/>
      <c r="AP465" s="62"/>
      <c r="AQ465" s="62"/>
      <c r="AR465" s="62"/>
      <c r="AS465" s="62"/>
      <c r="AT465" s="62"/>
      <c r="AU465" s="62"/>
      <c r="AV465" s="62"/>
      <c r="AW465" s="62"/>
      <c r="AX465" s="62"/>
      <c r="AY465" s="62"/>
      <c r="AZ465" s="62"/>
      <c r="BA465" s="62"/>
      <c r="BB465" s="62"/>
      <c r="BC465" s="62"/>
      <c r="BD465" s="62"/>
      <c r="BE465" s="62"/>
      <c r="BF465" s="62"/>
      <c r="BG465" s="62"/>
      <c r="BH465" s="62"/>
      <c r="BI465" s="62"/>
      <c r="BJ465" s="62"/>
      <c r="BK465" s="62"/>
      <c r="BL465" s="62"/>
      <c r="BM465" s="62"/>
    </row>
    <row r="466" spans="1:65" ht="15" x14ac:dyDescent="0.25">
      <c r="A466" s="62"/>
      <c r="B466" s="62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  <c r="AA466" s="62"/>
      <c r="AB466" s="62"/>
      <c r="AC466" s="62"/>
      <c r="AD466" s="62"/>
      <c r="AE466" s="62"/>
      <c r="AF466" s="62"/>
      <c r="AG466" s="62"/>
      <c r="AH466" s="62"/>
      <c r="AI466" s="62"/>
      <c r="AJ466" s="62"/>
      <c r="AK466" s="62"/>
      <c r="AL466" s="60" t="s">
        <v>633</v>
      </c>
      <c r="AM466" s="62"/>
      <c r="AN466" s="59"/>
      <c r="AO466" s="60"/>
      <c r="AP466" s="62"/>
      <c r="AQ466" s="62"/>
      <c r="AR466" s="62"/>
      <c r="AS466" s="62"/>
      <c r="AT466" s="62"/>
      <c r="AU466" s="62"/>
      <c r="AV466" s="62"/>
      <c r="AW466" s="62"/>
      <c r="AX466" s="62"/>
      <c r="AY466" s="62"/>
      <c r="AZ466" s="62"/>
      <c r="BA466" s="62"/>
      <c r="BB466" s="62"/>
      <c r="BC466" s="62"/>
      <c r="BD466" s="62"/>
      <c r="BE466" s="62"/>
      <c r="BF466" s="62"/>
      <c r="BG466" s="62"/>
      <c r="BH466" s="62"/>
      <c r="BI466" s="62"/>
      <c r="BJ466" s="62"/>
      <c r="BK466" s="62"/>
      <c r="BL466" s="62"/>
      <c r="BM466" s="62"/>
    </row>
    <row r="467" spans="1:65" ht="15" x14ac:dyDescent="0.25">
      <c r="A467" s="62"/>
      <c r="B467" s="62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  <c r="AA467" s="62"/>
      <c r="AB467" s="62"/>
      <c r="AC467" s="62"/>
      <c r="AD467" s="62"/>
      <c r="AE467" s="62"/>
      <c r="AF467" s="62"/>
      <c r="AG467" s="62"/>
      <c r="AH467" s="62"/>
      <c r="AI467" s="62"/>
      <c r="AJ467" s="62"/>
      <c r="AK467" s="62"/>
      <c r="AL467" s="60" t="s">
        <v>633</v>
      </c>
      <c r="AM467" s="62"/>
      <c r="AN467" s="59"/>
      <c r="AO467" s="60"/>
      <c r="AP467" s="62"/>
      <c r="AQ467" s="62"/>
      <c r="AR467" s="62"/>
      <c r="AS467" s="62"/>
      <c r="AT467" s="62"/>
      <c r="AU467" s="62"/>
      <c r="AV467" s="62"/>
      <c r="AW467" s="62"/>
      <c r="AX467" s="62"/>
      <c r="AY467" s="62"/>
      <c r="AZ467" s="62"/>
      <c r="BA467" s="62"/>
      <c r="BB467" s="62"/>
      <c r="BC467" s="62"/>
      <c r="BD467" s="62"/>
      <c r="BE467" s="62"/>
      <c r="BF467" s="62"/>
      <c r="BG467" s="62"/>
      <c r="BH467" s="62"/>
      <c r="BI467" s="62"/>
      <c r="BJ467" s="62"/>
      <c r="BK467" s="62"/>
      <c r="BL467" s="62"/>
      <c r="BM467" s="62"/>
    </row>
    <row r="468" spans="1:65" ht="15" x14ac:dyDescent="0.25">
      <c r="A468" s="62"/>
      <c r="B468" s="62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  <c r="AA468" s="62"/>
      <c r="AB468" s="62"/>
      <c r="AC468" s="62"/>
      <c r="AD468" s="62"/>
      <c r="AE468" s="62"/>
      <c r="AF468" s="62"/>
      <c r="AG468" s="62"/>
      <c r="AH468" s="62"/>
      <c r="AI468" s="62"/>
      <c r="AJ468" s="62"/>
      <c r="AK468" s="62"/>
      <c r="AL468" s="60" t="s">
        <v>633</v>
      </c>
      <c r="AM468" s="62"/>
      <c r="AN468" s="59"/>
      <c r="AO468" s="60"/>
      <c r="AP468" s="62"/>
      <c r="AQ468" s="62"/>
      <c r="AR468" s="62"/>
      <c r="AS468" s="62"/>
      <c r="AT468" s="62"/>
      <c r="AU468" s="62"/>
      <c r="AV468" s="62"/>
      <c r="AW468" s="62"/>
      <c r="AX468" s="62"/>
      <c r="AY468" s="62"/>
      <c r="AZ468" s="62"/>
      <c r="BA468" s="62"/>
      <c r="BB468" s="62"/>
      <c r="BC468" s="62"/>
      <c r="BD468" s="62"/>
      <c r="BE468" s="62"/>
      <c r="BF468" s="62"/>
      <c r="BG468" s="62"/>
      <c r="BH468" s="62"/>
      <c r="BI468" s="62"/>
      <c r="BJ468" s="62"/>
      <c r="BK468" s="62"/>
      <c r="BL468" s="62"/>
      <c r="BM468" s="62"/>
    </row>
    <row r="469" spans="1:65" ht="15" x14ac:dyDescent="0.25">
      <c r="A469" s="62"/>
      <c r="B469" s="62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  <c r="AA469" s="62"/>
      <c r="AB469" s="62"/>
      <c r="AC469" s="62"/>
      <c r="AD469" s="62"/>
      <c r="AE469" s="62"/>
      <c r="AF469" s="62"/>
      <c r="AG469" s="62"/>
      <c r="AH469" s="62"/>
      <c r="AI469" s="62"/>
      <c r="AJ469" s="62"/>
      <c r="AK469" s="62"/>
      <c r="AL469" s="60" t="s">
        <v>633</v>
      </c>
      <c r="AM469" s="62"/>
      <c r="AN469" s="59"/>
      <c r="AO469" s="60"/>
      <c r="AP469" s="62"/>
      <c r="AQ469" s="62"/>
      <c r="AR469" s="62"/>
      <c r="AS469" s="62"/>
      <c r="AT469" s="62"/>
      <c r="AU469" s="62"/>
      <c r="AV469" s="62"/>
      <c r="AW469" s="62"/>
      <c r="AX469" s="62"/>
      <c r="AY469" s="62"/>
      <c r="AZ469" s="62"/>
      <c r="BA469" s="62"/>
      <c r="BB469" s="62"/>
      <c r="BC469" s="62"/>
      <c r="BD469" s="62"/>
      <c r="BE469" s="62"/>
      <c r="BF469" s="62"/>
      <c r="BG469" s="62"/>
      <c r="BH469" s="62"/>
      <c r="BI469" s="62"/>
      <c r="BJ469" s="62"/>
      <c r="BK469" s="62"/>
      <c r="BL469" s="62"/>
      <c r="BM469" s="62"/>
    </row>
    <row r="470" spans="1:65" ht="15" x14ac:dyDescent="0.25">
      <c r="A470" s="62"/>
      <c r="B470" s="62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  <c r="AA470" s="62"/>
      <c r="AB470" s="62"/>
      <c r="AC470" s="62"/>
      <c r="AD470" s="62"/>
      <c r="AE470" s="62"/>
      <c r="AF470" s="62"/>
      <c r="AG470" s="62"/>
      <c r="AH470" s="62"/>
      <c r="AI470" s="62"/>
      <c r="AJ470" s="62"/>
      <c r="AK470" s="62"/>
      <c r="AL470" s="60" t="s">
        <v>633</v>
      </c>
      <c r="AM470" s="62"/>
      <c r="AN470" s="59"/>
      <c r="AO470" s="60"/>
      <c r="AP470" s="62"/>
      <c r="AQ470" s="62"/>
      <c r="AR470" s="62"/>
      <c r="AS470" s="62"/>
      <c r="AT470" s="62"/>
      <c r="AU470" s="62"/>
      <c r="AV470" s="62"/>
      <c r="AW470" s="62"/>
      <c r="AX470" s="62"/>
      <c r="AY470" s="62"/>
      <c r="AZ470" s="62"/>
      <c r="BA470" s="62"/>
      <c r="BB470" s="62"/>
      <c r="BC470" s="62"/>
      <c r="BD470" s="62"/>
      <c r="BE470" s="62"/>
      <c r="BF470" s="62"/>
      <c r="BG470" s="62"/>
      <c r="BH470" s="62"/>
      <c r="BI470" s="62"/>
      <c r="BJ470" s="62"/>
      <c r="BK470" s="62"/>
      <c r="BL470" s="62"/>
      <c r="BM470" s="62"/>
    </row>
    <row r="471" spans="1:65" ht="15" x14ac:dyDescent="0.25">
      <c r="A471" s="62"/>
      <c r="B471" s="62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  <c r="AA471" s="62"/>
      <c r="AB471" s="62"/>
      <c r="AC471" s="62"/>
      <c r="AD471" s="62"/>
      <c r="AE471" s="62"/>
      <c r="AF471" s="62"/>
      <c r="AG471" s="62"/>
      <c r="AH471" s="62"/>
      <c r="AI471" s="62"/>
      <c r="AJ471" s="62"/>
      <c r="AK471" s="62"/>
      <c r="AL471" s="60" t="s">
        <v>633</v>
      </c>
      <c r="AM471" s="62"/>
      <c r="AN471" s="59"/>
      <c r="AO471" s="60"/>
      <c r="AP471" s="62"/>
      <c r="AQ471" s="62"/>
      <c r="AR471" s="62"/>
      <c r="AS471" s="62"/>
      <c r="AT471" s="62"/>
      <c r="AU471" s="62"/>
      <c r="AV471" s="62"/>
      <c r="AW471" s="62"/>
      <c r="AX471" s="62"/>
      <c r="AY471" s="62"/>
      <c r="AZ471" s="62"/>
      <c r="BA471" s="62"/>
      <c r="BB471" s="62"/>
      <c r="BC471" s="62"/>
      <c r="BD471" s="62"/>
      <c r="BE471" s="62"/>
      <c r="BF471" s="62"/>
      <c r="BG471" s="62"/>
      <c r="BH471" s="62"/>
      <c r="BI471" s="62"/>
      <c r="BJ471" s="62"/>
      <c r="BK471" s="62"/>
      <c r="BL471" s="62"/>
      <c r="BM471" s="62"/>
    </row>
  </sheetData>
  <phoneticPr fontId="22" type="noConversion"/>
  <pageMargins left="0.75" right="0.75" top="1" bottom="1" header="0.5" footer="0.5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O480"/>
  <sheetViews>
    <sheetView workbookViewId="0">
      <pane xSplit="2" ySplit="4" topLeftCell="S5" activePane="bottomRight" state="frozen"/>
      <selection pane="topRight" activeCell="C1" sqref="C1"/>
      <selection pane="bottomLeft" activeCell="A5" sqref="A5"/>
      <selection pane="bottomRight" activeCell="Y457" sqref="Y457"/>
    </sheetView>
  </sheetViews>
  <sheetFormatPr defaultRowHeight="12.75" x14ac:dyDescent="0.2"/>
  <sheetData>
    <row r="1" spans="1:67" ht="15" x14ac:dyDescent="0.25">
      <c r="A1" s="80"/>
      <c r="B1" s="80">
        <v>1</v>
      </c>
      <c r="C1" s="81">
        <v>2</v>
      </c>
      <c r="D1" s="80">
        <v>3</v>
      </c>
      <c r="E1" s="81">
        <v>4</v>
      </c>
      <c r="F1" s="80">
        <v>5</v>
      </c>
      <c r="G1" s="81">
        <v>7</v>
      </c>
      <c r="H1" s="81">
        <v>8</v>
      </c>
      <c r="I1" s="81">
        <v>9</v>
      </c>
      <c r="J1" s="81">
        <v>10</v>
      </c>
      <c r="K1" s="81">
        <v>11</v>
      </c>
      <c r="L1" s="81">
        <v>12</v>
      </c>
      <c r="M1" s="81">
        <v>13</v>
      </c>
      <c r="N1" s="81">
        <v>14</v>
      </c>
      <c r="O1" s="81">
        <v>15</v>
      </c>
      <c r="P1" s="81">
        <v>17</v>
      </c>
      <c r="Q1" s="81">
        <v>18</v>
      </c>
      <c r="R1" s="81">
        <v>19</v>
      </c>
      <c r="S1" s="81">
        <v>20</v>
      </c>
      <c r="T1" s="81">
        <v>21</v>
      </c>
      <c r="U1" s="81">
        <v>22</v>
      </c>
      <c r="V1" s="81">
        <v>23</v>
      </c>
      <c r="W1" s="81">
        <v>24</v>
      </c>
      <c r="X1" s="81">
        <v>25</v>
      </c>
      <c r="Y1" s="81">
        <v>26</v>
      </c>
      <c r="Z1" s="81">
        <v>27</v>
      </c>
      <c r="AA1" s="81">
        <v>28</v>
      </c>
      <c r="AB1" s="81">
        <v>29</v>
      </c>
      <c r="AC1" s="81">
        <v>30</v>
      </c>
      <c r="AD1" s="80"/>
      <c r="AE1" s="81"/>
      <c r="AF1" s="80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</row>
    <row r="2" spans="1:67" ht="15.75" thickBot="1" x14ac:dyDescent="0.3">
      <c r="A2" s="80"/>
      <c r="B2" s="80">
        <v>1</v>
      </c>
      <c r="C2" s="81">
        <v>2</v>
      </c>
      <c r="D2" s="80">
        <v>3</v>
      </c>
      <c r="E2" s="81">
        <v>4</v>
      </c>
      <c r="F2" s="80">
        <v>5</v>
      </c>
      <c r="G2" s="81">
        <v>6</v>
      </c>
      <c r="H2" s="80">
        <v>7</v>
      </c>
      <c r="I2" s="81">
        <v>8</v>
      </c>
      <c r="J2" s="80">
        <v>9</v>
      </c>
      <c r="K2" s="81">
        <v>10</v>
      </c>
      <c r="L2" s="80">
        <v>11</v>
      </c>
      <c r="M2" s="81">
        <v>12</v>
      </c>
      <c r="N2" s="80">
        <v>13</v>
      </c>
      <c r="O2" s="81">
        <v>14</v>
      </c>
      <c r="P2" s="80">
        <v>15</v>
      </c>
      <c r="Q2" s="81">
        <v>16</v>
      </c>
      <c r="R2" s="80">
        <v>17</v>
      </c>
      <c r="S2" s="81">
        <v>18</v>
      </c>
      <c r="T2" s="80">
        <v>19</v>
      </c>
      <c r="U2" s="81">
        <v>20</v>
      </c>
      <c r="V2" s="80">
        <v>21</v>
      </c>
      <c r="W2" s="81">
        <v>22</v>
      </c>
      <c r="X2" s="80">
        <v>23</v>
      </c>
      <c r="Y2" s="81">
        <v>24</v>
      </c>
      <c r="Z2" s="80">
        <v>25</v>
      </c>
      <c r="AA2" s="81">
        <v>26</v>
      </c>
      <c r="AB2" s="80">
        <v>27</v>
      </c>
      <c r="AC2" s="81">
        <v>28</v>
      </c>
      <c r="AD2" s="80">
        <v>29</v>
      </c>
      <c r="AE2" s="81">
        <v>30</v>
      </c>
      <c r="AF2" s="80">
        <v>31</v>
      </c>
      <c r="AG2" s="81">
        <v>32</v>
      </c>
      <c r="AH2" s="80">
        <v>33</v>
      </c>
      <c r="AI2" s="81">
        <v>34</v>
      </c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</row>
    <row r="3" spans="1:67" ht="85.5" thickBot="1" x14ac:dyDescent="0.3">
      <c r="A3" s="82" t="s">
        <v>51</v>
      </c>
      <c r="B3" s="83" t="s">
        <v>50</v>
      </c>
      <c r="C3" s="84" t="s">
        <v>29</v>
      </c>
      <c r="D3" s="85" t="s">
        <v>28</v>
      </c>
      <c r="E3" s="85" t="s">
        <v>31</v>
      </c>
      <c r="F3" s="85" t="s">
        <v>30</v>
      </c>
      <c r="G3" s="85" t="s">
        <v>10</v>
      </c>
      <c r="H3" s="85" t="s">
        <v>32</v>
      </c>
      <c r="I3" s="85" t="s">
        <v>16</v>
      </c>
      <c r="J3" s="85" t="s">
        <v>43</v>
      </c>
      <c r="K3" s="85" t="s">
        <v>12</v>
      </c>
      <c r="L3" s="85" t="s">
        <v>33</v>
      </c>
      <c r="M3" s="85" t="s">
        <v>9</v>
      </c>
      <c r="N3" s="85" t="s">
        <v>34</v>
      </c>
      <c r="O3" s="85" t="s">
        <v>36</v>
      </c>
      <c r="P3" s="85" t="s">
        <v>40</v>
      </c>
      <c r="Q3" s="85" t="s">
        <v>41</v>
      </c>
      <c r="R3" s="85" t="s">
        <v>13</v>
      </c>
      <c r="S3" s="85" t="s">
        <v>35</v>
      </c>
      <c r="T3" s="85" t="s">
        <v>37</v>
      </c>
      <c r="U3" s="85" t="s">
        <v>42</v>
      </c>
      <c r="V3" s="85" t="s">
        <v>14</v>
      </c>
      <c r="W3" s="85" t="s">
        <v>38</v>
      </c>
      <c r="X3" s="85" t="s">
        <v>11</v>
      </c>
      <c r="Y3" s="85" t="s">
        <v>39</v>
      </c>
      <c r="Z3" s="85" t="s">
        <v>2</v>
      </c>
      <c r="AA3" s="85" t="s">
        <v>3</v>
      </c>
      <c r="AB3" s="86" t="s">
        <v>816</v>
      </c>
      <c r="AC3" s="86" t="s">
        <v>813</v>
      </c>
      <c r="AD3" s="86" t="s">
        <v>5</v>
      </c>
      <c r="AE3" s="86" t="s">
        <v>44</v>
      </c>
      <c r="AF3" s="86" t="s">
        <v>49</v>
      </c>
      <c r="AG3" s="86" t="s">
        <v>817</v>
      </c>
      <c r="AH3" s="86" t="s">
        <v>818</v>
      </c>
      <c r="AI3" s="86" t="s">
        <v>819</v>
      </c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</row>
    <row r="4" spans="1:67" ht="45" x14ac:dyDescent="0.25">
      <c r="A4" s="82" t="s">
        <v>51</v>
      </c>
      <c r="B4" s="83" t="s">
        <v>50</v>
      </c>
      <c r="C4" s="63" t="s">
        <v>648</v>
      </c>
      <c r="D4" s="63" t="s">
        <v>649</v>
      </c>
      <c r="E4" s="63" t="s">
        <v>650</v>
      </c>
      <c r="F4" s="63" t="s">
        <v>651</v>
      </c>
      <c r="G4" s="63" t="s">
        <v>653</v>
      </c>
      <c r="H4" s="63" t="s">
        <v>654</v>
      </c>
      <c r="I4" s="63" t="s">
        <v>655</v>
      </c>
      <c r="J4" s="63" t="s">
        <v>656</v>
      </c>
      <c r="K4" s="63" t="s">
        <v>657</v>
      </c>
      <c r="L4" s="63" t="s">
        <v>658</v>
      </c>
      <c r="M4" s="63" t="s">
        <v>659</v>
      </c>
      <c r="N4" s="63" t="s">
        <v>660</v>
      </c>
      <c r="O4" s="63" t="s">
        <v>661</v>
      </c>
      <c r="P4" s="63" t="s">
        <v>663</v>
      </c>
      <c r="Q4" s="63" t="s">
        <v>664</v>
      </c>
      <c r="R4" s="63" t="s">
        <v>665</v>
      </c>
      <c r="S4" s="63" t="s">
        <v>666</v>
      </c>
      <c r="T4" s="63" t="s">
        <v>667</v>
      </c>
      <c r="U4" s="63" t="s">
        <v>668</v>
      </c>
      <c r="V4" s="63" t="s">
        <v>669</v>
      </c>
      <c r="W4" s="63" t="s">
        <v>670</v>
      </c>
      <c r="X4" s="88" t="s">
        <v>671</v>
      </c>
      <c r="Y4" s="89" t="s">
        <v>672</v>
      </c>
      <c r="Z4" s="89" t="s">
        <v>2</v>
      </c>
      <c r="AA4" s="89" t="s">
        <v>3</v>
      </c>
      <c r="AB4" s="89" t="s">
        <v>673</v>
      </c>
      <c r="AC4" s="89" t="s">
        <v>674</v>
      </c>
      <c r="AD4" s="89" t="s">
        <v>4</v>
      </c>
      <c r="AE4" s="89" t="s">
        <v>6</v>
      </c>
      <c r="AF4" s="89" t="s">
        <v>594</v>
      </c>
      <c r="AG4" s="89" t="s">
        <v>595</v>
      </c>
      <c r="AH4" s="89" t="s">
        <v>766</v>
      </c>
      <c r="AI4" s="89" t="s">
        <v>767</v>
      </c>
      <c r="AJ4" s="89"/>
      <c r="AK4" s="89"/>
      <c r="AL4" s="89"/>
      <c r="AM4" s="89"/>
      <c r="AN4" s="89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</row>
    <row r="5" spans="1:67" ht="15" hidden="1" x14ac:dyDescent="0.25">
      <c r="A5" s="90" t="s">
        <v>602</v>
      </c>
      <c r="B5" s="90" t="s">
        <v>54</v>
      </c>
      <c r="C5" s="81">
        <v>0</v>
      </c>
      <c r="D5" s="81">
        <v>0.54500000000000004</v>
      </c>
      <c r="E5" s="81">
        <v>0</v>
      </c>
      <c r="F5" s="81">
        <v>0</v>
      </c>
      <c r="G5" s="81">
        <v>0</v>
      </c>
      <c r="H5" s="81">
        <v>0</v>
      </c>
      <c r="I5" s="81">
        <v>0</v>
      </c>
      <c r="J5" s="81">
        <v>0</v>
      </c>
      <c r="K5" s="81">
        <v>0</v>
      </c>
      <c r="L5" s="81">
        <v>2.63</v>
      </c>
      <c r="M5" s="81">
        <v>0</v>
      </c>
      <c r="N5" s="81">
        <v>0</v>
      </c>
      <c r="O5" s="81">
        <v>0</v>
      </c>
      <c r="P5" s="81">
        <v>0</v>
      </c>
      <c r="Q5" s="81">
        <v>0</v>
      </c>
      <c r="R5" s="81">
        <v>0</v>
      </c>
      <c r="S5" s="81">
        <v>0</v>
      </c>
      <c r="T5" s="81">
        <v>0</v>
      </c>
      <c r="U5" s="81">
        <v>0</v>
      </c>
      <c r="V5" s="81">
        <v>0</v>
      </c>
      <c r="W5" s="81">
        <v>16.55</v>
      </c>
      <c r="X5" s="81">
        <v>0</v>
      </c>
      <c r="Y5" s="81">
        <v>0</v>
      </c>
      <c r="Z5" s="81">
        <v>0</v>
      </c>
      <c r="AA5" s="81">
        <v>0</v>
      </c>
      <c r="AB5" s="81">
        <v>0</v>
      </c>
      <c r="AC5" s="81">
        <v>16.846</v>
      </c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</row>
    <row r="6" spans="1:67" ht="15" hidden="1" x14ac:dyDescent="0.25">
      <c r="A6" s="90" t="s">
        <v>55</v>
      </c>
      <c r="B6" s="90" t="s">
        <v>56</v>
      </c>
      <c r="C6" s="81">
        <v>0</v>
      </c>
      <c r="D6" s="81">
        <v>0.03</v>
      </c>
      <c r="E6" s="81">
        <v>0</v>
      </c>
      <c r="F6" s="81">
        <v>0</v>
      </c>
      <c r="G6" s="81">
        <v>0</v>
      </c>
      <c r="H6" s="81">
        <v>0</v>
      </c>
      <c r="I6" s="81">
        <v>0</v>
      </c>
      <c r="J6" s="81">
        <v>0</v>
      </c>
      <c r="K6" s="81">
        <v>0</v>
      </c>
      <c r="L6" s="81">
        <v>0</v>
      </c>
      <c r="M6" s="81">
        <v>0</v>
      </c>
      <c r="N6" s="81">
        <v>0</v>
      </c>
      <c r="O6" s="81">
        <v>0</v>
      </c>
      <c r="P6" s="81">
        <v>0</v>
      </c>
      <c r="Q6" s="81">
        <v>0</v>
      </c>
      <c r="R6" s="81">
        <v>0</v>
      </c>
      <c r="S6" s="81">
        <v>1.1399999999999999</v>
      </c>
      <c r="T6" s="81">
        <v>0</v>
      </c>
      <c r="U6" s="81">
        <v>0</v>
      </c>
      <c r="V6" s="81">
        <v>0</v>
      </c>
      <c r="W6" s="81">
        <v>0</v>
      </c>
      <c r="X6" s="81">
        <v>0</v>
      </c>
      <c r="Y6" s="81">
        <v>0</v>
      </c>
      <c r="Z6" s="81">
        <v>0</v>
      </c>
      <c r="AA6" s="81">
        <v>0</v>
      </c>
      <c r="AB6" s="81">
        <v>0</v>
      </c>
      <c r="AC6" s="81">
        <v>0.91200000000000003</v>
      </c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</row>
    <row r="7" spans="1:67" ht="15" hidden="1" x14ac:dyDescent="0.25">
      <c r="A7" s="90" t="s">
        <v>677</v>
      </c>
      <c r="B7" s="90" t="s">
        <v>57</v>
      </c>
      <c r="C7" s="81">
        <v>0</v>
      </c>
      <c r="D7" s="81">
        <v>6.9749999999999996</v>
      </c>
      <c r="E7" s="81">
        <v>0</v>
      </c>
      <c r="F7" s="81">
        <v>0</v>
      </c>
      <c r="G7" s="81">
        <v>0</v>
      </c>
      <c r="H7" s="81">
        <v>0</v>
      </c>
      <c r="I7" s="81">
        <v>0</v>
      </c>
      <c r="J7" s="81">
        <v>0</v>
      </c>
      <c r="K7" s="81">
        <v>0</v>
      </c>
      <c r="L7" s="81">
        <v>0</v>
      </c>
      <c r="M7" s="81">
        <v>0</v>
      </c>
      <c r="N7" s="81">
        <v>0</v>
      </c>
      <c r="O7" s="81">
        <v>0</v>
      </c>
      <c r="P7" s="81">
        <v>0</v>
      </c>
      <c r="Q7" s="81">
        <v>0</v>
      </c>
      <c r="R7" s="81">
        <v>0</v>
      </c>
      <c r="S7" s="81">
        <v>0</v>
      </c>
      <c r="T7" s="81">
        <v>0</v>
      </c>
      <c r="U7" s="81">
        <v>0</v>
      </c>
      <c r="V7" s="81">
        <v>0</v>
      </c>
      <c r="W7" s="81">
        <v>132.5</v>
      </c>
      <c r="X7" s="81">
        <v>0</v>
      </c>
      <c r="Y7" s="81">
        <v>0</v>
      </c>
      <c r="Z7" s="81">
        <v>0</v>
      </c>
      <c r="AA7" s="81">
        <v>0</v>
      </c>
      <c r="AB7" s="81">
        <v>0</v>
      </c>
      <c r="AC7" s="81">
        <v>139.5</v>
      </c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</row>
    <row r="8" spans="1:67" ht="15" hidden="1" x14ac:dyDescent="0.25">
      <c r="A8" s="90" t="s">
        <v>58</v>
      </c>
      <c r="B8" s="90" t="s">
        <v>636</v>
      </c>
      <c r="C8" s="81">
        <v>0</v>
      </c>
      <c r="D8" s="81">
        <v>0.9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1">
        <v>0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v>0</v>
      </c>
      <c r="AC8" s="81">
        <v>99.9</v>
      </c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</row>
    <row r="9" spans="1:67" ht="15" hidden="1" x14ac:dyDescent="0.25">
      <c r="A9" s="90" t="s">
        <v>59</v>
      </c>
      <c r="B9" s="90" t="s">
        <v>637</v>
      </c>
      <c r="C9" s="81">
        <v>0</v>
      </c>
      <c r="D9" s="81">
        <v>0.252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1">
        <v>0</v>
      </c>
      <c r="L9" s="81">
        <v>0</v>
      </c>
      <c r="M9" s="81">
        <v>0</v>
      </c>
      <c r="N9" s="81">
        <v>0</v>
      </c>
      <c r="O9" s="81">
        <v>10.481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v>0</v>
      </c>
      <c r="AC9" s="81">
        <v>9.1609999999999996</v>
      </c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</row>
    <row r="10" spans="1:67" ht="15" hidden="1" x14ac:dyDescent="0.25">
      <c r="A10" s="90" t="s">
        <v>60</v>
      </c>
      <c r="B10" s="90" t="s">
        <v>61</v>
      </c>
      <c r="C10" s="81">
        <v>0</v>
      </c>
      <c r="D10" s="81">
        <v>6.2E-2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2.5299999999999998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v>0</v>
      </c>
      <c r="AC10" s="81">
        <v>2.2599999999999998</v>
      </c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</row>
    <row r="11" spans="1:67" ht="15" hidden="1" x14ac:dyDescent="0.25">
      <c r="A11" s="90" t="s">
        <v>678</v>
      </c>
      <c r="B11" s="90" t="s">
        <v>62</v>
      </c>
      <c r="C11" s="81">
        <v>0</v>
      </c>
      <c r="D11" s="81">
        <v>3.9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6.4</v>
      </c>
      <c r="S11" s="81">
        <v>0</v>
      </c>
      <c r="T11" s="81">
        <v>0</v>
      </c>
      <c r="U11" s="81">
        <v>0</v>
      </c>
      <c r="V11" s="81">
        <v>0</v>
      </c>
      <c r="W11" s="81">
        <v>81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107.5</v>
      </c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</row>
    <row r="12" spans="1:67" ht="15" hidden="1" x14ac:dyDescent="0.25">
      <c r="A12" s="90" t="s">
        <v>63</v>
      </c>
      <c r="B12" s="90" t="s">
        <v>64</v>
      </c>
      <c r="C12" s="81">
        <v>0</v>
      </c>
      <c r="D12" s="81">
        <v>0.2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4.9800000000000004</v>
      </c>
      <c r="O12" s="81">
        <v>11.56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15.98</v>
      </c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</row>
    <row r="13" spans="1:67" ht="15" hidden="1" x14ac:dyDescent="0.25">
      <c r="A13" s="90" t="s">
        <v>679</v>
      </c>
      <c r="B13" s="90" t="s">
        <v>65</v>
      </c>
      <c r="C13" s="81">
        <v>0</v>
      </c>
      <c r="D13" s="81">
        <v>0.18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  <c r="M13" s="81">
        <v>22.3</v>
      </c>
      <c r="N13" s="81">
        <v>3</v>
      </c>
      <c r="O13" s="81">
        <v>20</v>
      </c>
      <c r="P13" s="81">
        <v>0</v>
      </c>
      <c r="Q13" s="81">
        <v>0</v>
      </c>
      <c r="R13" s="81">
        <v>0</v>
      </c>
      <c r="S13" s="81">
        <v>4.4000000000000004</v>
      </c>
      <c r="T13" s="81">
        <v>3</v>
      </c>
      <c r="U13" s="81">
        <v>0</v>
      </c>
      <c r="V13" s="81">
        <v>0</v>
      </c>
      <c r="W13" s="81">
        <v>0</v>
      </c>
      <c r="X13" s="81">
        <v>7.1</v>
      </c>
      <c r="Y13" s="81">
        <v>0</v>
      </c>
      <c r="Z13" s="81">
        <v>0</v>
      </c>
      <c r="AA13" s="81">
        <v>0</v>
      </c>
      <c r="AB13" s="81">
        <v>0</v>
      </c>
      <c r="AC13" s="81">
        <v>43.4</v>
      </c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</row>
    <row r="14" spans="1:67" ht="15" hidden="1" x14ac:dyDescent="0.25">
      <c r="A14" s="90" t="s">
        <v>771</v>
      </c>
      <c r="B14" s="90" t="s">
        <v>66</v>
      </c>
      <c r="C14" s="81">
        <v>0</v>
      </c>
      <c r="D14" s="81">
        <v>0.58199999999999996</v>
      </c>
      <c r="E14" s="81">
        <v>0.56000000000000005</v>
      </c>
      <c r="F14" s="81">
        <v>8.282</v>
      </c>
      <c r="G14" s="81">
        <v>0</v>
      </c>
      <c r="H14" s="81">
        <v>0</v>
      </c>
      <c r="I14" s="81">
        <v>0</v>
      </c>
      <c r="J14" s="81">
        <v>1.925</v>
      </c>
      <c r="K14" s="81">
        <v>0</v>
      </c>
      <c r="L14" s="81">
        <v>0</v>
      </c>
      <c r="M14" s="81">
        <v>0</v>
      </c>
      <c r="N14" s="81">
        <v>0</v>
      </c>
      <c r="O14" s="81">
        <v>93.611000000000004</v>
      </c>
      <c r="P14" s="81">
        <v>0</v>
      </c>
      <c r="Q14" s="81">
        <v>0</v>
      </c>
      <c r="R14" s="81">
        <v>0</v>
      </c>
      <c r="S14" s="81">
        <v>4.1500000000000004</v>
      </c>
      <c r="T14" s="81">
        <v>0</v>
      </c>
      <c r="U14" s="81">
        <v>0</v>
      </c>
      <c r="V14" s="81">
        <v>0</v>
      </c>
      <c r="W14" s="81">
        <v>0</v>
      </c>
      <c r="X14" s="81">
        <v>0.19400000000000001</v>
      </c>
      <c r="Y14" s="81">
        <v>0</v>
      </c>
      <c r="Z14" s="81">
        <v>0</v>
      </c>
      <c r="AA14" s="81">
        <v>0</v>
      </c>
      <c r="AB14" s="81">
        <v>0</v>
      </c>
      <c r="AC14" s="81">
        <v>119.881</v>
      </c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</row>
    <row r="15" spans="1:67" ht="15" hidden="1" x14ac:dyDescent="0.25">
      <c r="A15" s="90" t="s">
        <v>67</v>
      </c>
      <c r="B15" s="90" t="s">
        <v>68</v>
      </c>
      <c r="C15" s="81">
        <v>0</v>
      </c>
      <c r="D15" s="81">
        <v>1.1120000000000001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12.686999999999999</v>
      </c>
      <c r="M15" s="81">
        <v>6.2389999999999999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0</v>
      </c>
      <c r="AC15" s="81">
        <v>23.079000000000001</v>
      </c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</row>
    <row r="16" spans="1:67" ht="15" hidden="1" x14ac:dyDescent="0.25">
      <c r="A16" s="90" t="s">
        <v>69</v>
      </c>
      <c r="B16" s="90" t="s">
        <v>680</v>
      </c>
      <c r="C16" s="81">
        <v>0</v>
      </c>
      <c r="D16" s="81">
        <v>1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13.2</v>
      </c>
      <c r="M16" s="81">
        <v>54.2</v>
      </c>
      <c r="N16" s="81">
        <v>0</v>
      </c>
      <c r="O16" s="81">
        <v>37.299999999999997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27</v>
      </c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</row>
    <row r="17" spans="1:67" ht="15" hidden="1" x14ac:dyDescent="0.25">
      <c r="A17" s="90" t="s">
        <v>771</v>
      </c>
      <c r="B17" s="90" t="s">
        <v>70</v>
      </c>
      <c r="C17" s="81">
        <v>0</v>
      </c>
      <c r="D17" s="81">
        <v>9.1170000000000009</v>
      </c>
      <c r="E17" s="81">
        <v>24.571999999999999</v>
      </c>
      <c r="F17" s="81">
        <v>0</v>
      </c>
      <c r="G17" s="81">
        <v>0</v>
      </c>
      <c r="H17" s="81">
        <v>0</v>
      </c>
      <c r="I17" s="81">
        <v>171.17699999999999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26.64</v>
      </c>
      <c r="P17" s="81">
        <v>0</v>
      </c>
      <c r="Q17" s="81">
        <v>0</v>
      </c>
      <c r="R17" s="81">
        <v>0</v>
      </c>
      <c r="S17" s="81">
        <v>0.33300000000000002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v>0</v>
      </c>
      <c r="AC17" s="81">
        <v>208.48400000000001</v>
      </c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</row>
    <row r="18" spans="1:67" ht="15" hidden="1" x14ac:dyDescent="0.25">
      <c r="A18" s="90" t="s">
        <v>71</v>
      </c>
      <c r="B18" s="90" t="s">
        <v>72</v>
      </c>
      <c r="C18" s="81">
        <v>0</v>
      </c>
      <c r="D18" s="81">
        <v>4.76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34.94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v>0</v>
      </c>
      <c r="AC18" s="81">
        <v>39.700000000000003</v>
      </c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</row>
    <row r="19" spans="1:67" ht="15" hidden="1" x14ac:dyDescent="0.25">
      <c r="A19" s="90" t="s">
        <v>73</v>
      </c>
      <c r="B19" s="90" t="s">
        <v>74</v>
      </c>
      <c r="C19" s="81">
        <v>0</v>
      </c>
      <c r="D19" s="81">
        <v>0.215</v>
      </c>
      <c r="E19" s="81">
        <v>0</v>
      </c>
      <c r="F19" s="81">
        <v>0</v>
      </c>
      <c r="G19" s="81">
        <v>3.1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3.9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7.17</v>
      </c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</row>
    <row r="20" spans="1:67" ht="15" hidden="1" x14ac:dyDescent="0.25">
      <c r="A20" s="90" t="s">
        <v>681</v>
      </c>
      <c r="B20" s="90" t="s">
        <v>75</v>
      </c>
      <c r="C20" s="81">
        <v>0</v>
      </c>
      <c r="D20" s="81">
        <v>0.06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10.9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v>0</v>
      </c>
      <c r="AC20" s="81">
        <v>8.26</v>
      </c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</row>
    <row r="21" spans="1:67" ht="15" hidden="1" x14ac:dyDescent="0.25">
      <c r="A21" s="90" t="s">
        <v>76</v>
      </c>
      <c r="B21" s="90" t="s">
        <v>77</v>
      </c>
      <c r="C21" s="81">
        <v>0</v>
      </c>
      <c r="D21" s="81">
        <v>0.27600000000000002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1">
        <v>0</v>
      </c>
      <c r="T21" s="81">
        <v>3.4809999999999999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5.3999999999999999E-2</v>
      </c>
      <c r="AB21" s="81">
        <v>0</v>
      </c>
      <c r="AC21" s="81">
        <v>3.8109999999999999</v>
      </c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</row>
    <row r="22" spans="1:67" ht="15" hidden="1" x14ac:dyDescent="0.25">
      <c r="A22" s="90" t="s">
        <v>78</v>
      </c>
      <c r="B22" s="90" t="s">
        <v>79</v>
      </c>
      <c r="C22" s="81">
        <v>0</v>
      </c>
      <c r="D22" s="81">
        <v>1.64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1">
        <v>7.09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1">
        <v>0</v>
      </c>
      <c r="AC22" s="81">
        <v>8.3160000000000007</v>
      </c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</row>
    <row r="23" spans="1:67" ht="15" hidden="1" x14ac:dyDescent="0.25">
      <c r="A23" s="90" t="s">
        <v>80</v>
      </c>
      <c r="B23" s="90" t="s">
        <v>81</v>
      </c>
      <c r="C23" s="81">
        <v>0</v>
      </c>
      <c r="D23" s="81">
        <v>0.48599999999999999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3.4369999999999998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1">
        <v>0</v>
      </c>
      <c r="AC23" s="81">
        <v>3.3260000000000001</v>
      </c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</row>
    <row r="24" spans="1:67" ht="15" hidden="1" x14ac:dyDescent="0.25">
      <c r="A24" s="90" t="s">
        <v>82</v>
      </c>
      <c r="B24" s="90" t="s">
        <v>83</v>
      </c>
      <c r="C24" s="81">
        <v>0</v>
      </c>
      <c r="D24" s="81">
        <v>0</v>
      </c>
      <c r="E24" s="81">
        <v>0</v>
      </c>
      <c r="F24" s="81">
        <v>0</v>
      </c>
      <c r="G24" s="81">
        <v>15.5</v>
      </c>
      <c r="H24" s="81">
        <v>0</v>
      </c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1.7</v>
      </c>
      <c r="Z24" s="81">
        <v>13.9</v>
      </c>
      <c r="AA24" s="81">
        <v>0</v>
      </c>
      <c r="AB24" s="81">
        <v>0</v>
      </c>
      <c r="AC24" s="81">
        <v>0</v>
      </c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</row>
    <row r="25" spans="1:67" ht="15" hidden="1" x14ac:dyDescent="0.25">
      <c r="A25" s="90" t="s">
        <v>84</v>
      </c>
      <c r="B25" s="90" t="s">
        <v>85</v>
      </c>
      <c r="C25" s="81">
        <v>0</v>
      </c>
      <c r="D25" s="81">
        <v>0.48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11.5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1">
        <v>0</v>
      </c>
      <c r="AC25" s="81">
        <v>10.1</v>
      </c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</row>
    <row r="26" spans="1:67" ht="15" hidden="1" x14ac:dyDescent="0.25">
      <c r="A26" s="90" t="s">
        <v>86</v>
      </c>
      <c r="B26" s="90" t="s">
        <v>87</v>
      </c>
      <c r="C26" s="81">
        <v>0</v>
      </c>
      <c r="D26" s="81">
        <v>2.5000000000000001E-2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3.976</v>
      </c>
      <c r="P26" s="81">
        <v>0</v>
      </c>
      <c r="Q26" s="81">
        <v>0</v>
      </c>
      <c r="R26" s="81">
        <v>8.6270000000000007</v>
      </c>
      <c r="S26" s="81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1">
        <v>0</v>
      </c>
      <c r="AC26" s="81">
        <v>9.4329999999999998</v>
      </c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</row>
    <row r="27" spans="1:67" ht="15" hidden="1" x14ac:dyDescent="0.25">
      <c r="A27" s="90" t="s">
        <v>60</v>
      </c>
      <c r="B27" s="90" t="s">
        <v>88</v>
      </c>
      <c r="C27" s="81">
        <v>0</v>
      </c>
      <c r="D27" s="81">
        <v>1.6160000000000001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12.22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1">
        <v>0</v>
      </c>
      <c r="AC27" s="81">
        <v>11.53</v>
      </c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</row>
    <row r="28" spans="1:67" ht="15" hidden="1" x14ac:dyDescent="0.25">
      <c r="A28" s="90" t="s">
        <v>89</v>
      </c>
      <c r="B28" s="90" t="s">
        <v>90</v>
      </c>
      <c r="C28" s="81">
        <v>0</v>
      </c>
      <c r="D28" s="81">
        <v>0.30399999999999999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1">
        <v>9.85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2E-3</v>
      </c>
      <c r="AB28" s="81">
        <v>0</v>
      </c>
      <c r="AC28" s="81">
        <v>8.3729999999999993</v>
      </c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</row>
    <row r="29" spans="1:67" ht="15" hidden="1" x14ac:dyDescent="0.25">
      <c r="A29" s="90" t="s">
        <v>63</v>
      </c>
      <c r="B29" s="90" t="s">
        <v>91</v>
      </c>
      <c r="C29" s="81">
        <v>0</v>
      </c>
      <c r="D29" s="81">
        <v>1.22</v>
      </c>
      <c r="E29" s="81">
        <v>18.670000000000002</v>
      </c>
      <c r="F29" s="81">
        <v>0</v>
      </c>
      <c r="G29" s="81">
        <v>0</v>
      </c>
      <c r="H29" s="81">
        <v>0</v>
      </c>
      <c r="I29" s="81">
        <v>117</v>
      </c>
      <c r="J29" s="81">
        <v>0</v>
      </c>
      <c r="K29" s="81">
        <v>23.05</v>
      </c>
      <c r="L29" s="81">
        <v>0.19</v>
      </c>
      <c r="M29" s="81">
        <v>0.1</v>
      </c>
      <c r="N29" s="81">
        <v>0.5</v>
      </c>
      <c r="O29" s="81">
        <v>14.5</v>
      </c>
      <c r="P29" s="81">
        <v>0</v>
      </c>
      <c r="Q29" s="81">
        <v>0</v>
      </c>
      <c r="R29" s="81">
        <v>0</v>
      </c>
      <c r="S29" s="81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1">
        <v>0</v>
      </c>
      <c r="AC29" s="81">
        <v>162.12</v>
      </c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</row>
    <row r="30" spans="1:67" ht="15" hidden="1" x14ac:dyDescent="0.25">
      <c r="A30" s="90" t="s">
        <v>92</v>
      </c>
      <c r="B30" s="90" t="s">
        <v>93</v>
      </c>
      <c r="C30" s="81">
        <v>0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1">
        <v>0</v>
      </c>
      <c r="L30" s="81">
        <v>0</v>
      </c>
      <c r="M30" s="81">
        <v>0</v>
      </c>
      <c r="N30" s="81">
        <v>0</v>
      </c>
      <c r="O30" s="81">
        <v>7</v>
      </c>
      <c r="P30" s="81">
        <v>0</v>
      </c>
      <c r="Q30" s="81">
        <v>0</v>
      </c>
      <c r="R30" s="81">
        <v>0</v>
      </c>
      <c r="S30" s="81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1">
        <v>0</v>
      </c>
      <c r="AC30" s="81">
        <v>0</v>
      </c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</row>
    <row r="31" spans="1:67" ht="15" hidden="1" x14ac:dyDescent="0.25">
      <c r="A31" s="90" t="s">
        <v>94</v>
      </c>
      <c r="B31" s="90" t="s">
        <v>95</v>
      </c>
      <c r="C31" s="81">
        <v>0</v>
      </c>
      <c r="D31" s="81">
        <v>1.5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81">
        <v>14.9</v>
      </c>
      <c r="P31" s="81">
        <v>0</v>
      </c>
      <c r="Q31" s="81">
        <v>0</v>
      </c>
      <c r="R31" s="81">
        <v>0</v>
      </c>
      <c r="S31" s="81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1">
        <v>0</v>
      </c>
      <c r="AC31" s="81">
        <v>14.8</v>
      </c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</row>
    <row r="32" spans="1:67" ht="15" hidden="1" x14ac:dyDescent="0.25">
      <c r="A32" s="90" t="s">
        <v>96</v>
      </c>
      <c r="B32" s="90" t="s">
        <v>97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1">
        <v>0</v>
      </c>
      <c r="AC32" s="81">
        <v>0</v>
      </c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</row>
    <row r="33" spans="1:67" ht="15" hidden="1" x14ac:dyDescent="0.25">
      <c r="A33" s="90" t="s">
        <v>98</v>
      </c>
      <c r="B33" s="90" t="s">
        <v>1</v>
      </c>
      <c r="C33" s="81">
        <v>0</v>
      </c>
      <c r="D33" s="81">
        <v>0.26800000000000002</v>
      </c>
      <c r="E33" s="81">
        <v>9.9420000000000002</v>
      </c>
      <c r="F33" s="81">
        <v>0</v>
      </c>
      <c r="G33" s="81">
        <v>0</v>
      </c>
      <c r="H33" s="81">
        <v>0</v>
      </c>
      <c r="I33" s="81">
        <v>14.67</v>
      </c>
      <c r="J33" s="81">
        <v>2.44</v>
      </c>
      <c r="K33" s="81">
        <v>0</v>
      </c>
      <c r="L33" s="81">
        <v>131.55000000000001</v>
      </c>
      <c r="M33" s="81">
        <v>0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 s="81">
        <v>1.9419999999999999</v>
      </c>
      <c r="T33" s="81">
        <v>0</v>
      </c>
      <c r="U33" s="81">
        <v>0</v>
      </c>
      <c r="V33" s="81">
        <v>2.4390000000000001</v>
      </c>
      <c r="W33" s="81">
        <v>0</v>
      </c>
      <c r="X33" s="81">
        <v>0</v>
      </c>
      <c r="Y33" s="81">
        <v>13.55</v>
      </c>
      <c r="Z33" s="81">
        <v>41.18</v>
      </c>
      <c r="AA33" s="81">
        <v>0.22900000000000001</v>
      </c>
      <c r="AB33" s="81">
        <v>0</v>
      </c>
      <c r="AC33" s="81">
        <v>306.161</v>
      </c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</row>
    <row r="34" spans="1:67" ht="15" hidden="1" x14ac:dyDescent="0.25">
      <c r="A34" s="90" t="s">
        <v>99</v>
      </c>
      <c r="B34" s="90" t="s">
        <v>100</v>
      </c>
      <c r="C34" s="81">
        <v>0</v>
      </c>
      <c r="D34" s="81">
        <v>1.117</v>
      </c>
      <c r="E34" s="81">
        <v>29</v>
      </c>
      <c r="F34" s="81">
        <v>0</v>
      </c>
      <c r="G34" s="81">
        <v>0</v>
      </c>
      <c r="H34" s="81">
        <v>35.700000000000003</v>
      </c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  <c r="P34" s="81">
        <v>0</v>
      </c>
      <c r="Q34" s="81">
        <v>0</v>
      </c>
      <c r="R34" s="81">
        <v>18.59</v>
      </c>
      <c r="S34" s="81"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10.327</v>
      </c>
      <c r="Z34" s="81">
        <v>27.74</v>
      </c>
      <c r="AA34" s="81">
        <v>4.2169999999999996</v>
      </c>
      <c r="AB34" s="81">
        <v>0</v>
      </c>
      <c r="AC34" s="81">
        <v>105.2</v>
      </c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</row>
    <row r="35" spans="1:67" ht="15" hidden="1" x14ac:dyDescent="0.25">
      <c r="A35" s="90" t="s">
        <v>682</v>
      </c>
      <c r="B35" s="90" t="s">
        <v>101</v>
      </c>
      <c r="C35" s="81">
        <v>0</v>
      </c>
      <c r="D35" s="81">
        <v>0.85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1">
        <v>0</v>
      </c>
      <c r="L35" s="81">
        <v>0</v>
      </c>
      <c r="M35" s="81">
        <v>0</v>
      </c>
      <c r="N35" s="81">
        <v>0</v>
      </c>
      <c r="O35" s="81">
        <v>47.6</v>
      </c>
      <c r="P35" s="81">
        <v>0</v>
      </c>
      <c r="Q35" s="81">
        <v>0</v>
      </c>
      <c r="R35" s="81">
        <v>0</v>
      </c>
      <c r="S35" s="81">
        <v>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1">
        <v>0</v>
      </c>
      <c r="AC35" s="81">
        <v>46.1</v>
      </c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</row>
    <row r="36" spans="1:67" ht="15" hidden="1" x14ac:dyDescent="0.25">
      <c r="A36" s="90" t="s">
        <v>102</v>
      </c>
      <c r="B36" s="90" t="s">
        <v>103</v>
      </c>
      <c r="C36" s="81">
        <v>0</v>
      </c>
      <c r="D36" s="81">
        <v>0.42399999999999999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1">
        <v>0</v>
      </c>
      <c r="L36" s="81">
        <v>0</v>
      </c>
      <c r="M36" s="81">
        <v>0</v>
      </c>
      <c r="N36" s="81">
        <v>0</v>
      </c>
      <c r="O36" s="81">
        <v>17.434000000000001</v>
      </c>
      <c r="P36" s="81">
        <v>0</v>
      </c>
      <c r="Q36" s="81">
        <v>0</v>
      </c>
      <c r="R36" s="81">
        <v>0</v>
      </c>
      <c r="S36" s="81">
        <v>4.45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1">
        <v>0</v>
      </c>
      <c r="AC36" s="81">
        <v>15.772</v>
      </c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</row>
    <row r="37" spans="1:67" ht="15" hidden="1" x14ac:dyDescent="0.25">
      <c r="A37" s="90" t="s">
        <v>86</v>
      </c>
      <c r="B37" s="90" t="s">
        <v>104</v>
      </c>
      <c r="C37" s="81">
        <v>0</v>
      </c>
      <c r="D37" s="81">
        <v>1.4999999999999999E-2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1">
        <v>0</v>
      </c>
      <c r="K37" s="81">
        <v>0</v>
      </c>
      <c r="L37" s="81">
        <v>0</v>
      </c>
      <c r="M37" s="81">
        <v>0</v>
      </c>
      <c r="N37" s="81">
        <v>0</v>
      </c>
      <c r="O37" s="81">
        <v>4.008</v>
      </c>
      <c r="P37" s="81">
        <v>0</v>
      </c>
      <c r="Q37" s="81">
        <v>0</v>
      </c>
      <c r="R37" s="81">
        <v>0.40699999999999997</v>
      </c>
      <c r="S37" s="81">
        <v>0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0.27200000000000002</v>
      </c>
      <c r="Z37" s="81">
        <v>0.84899999999999998</v>
      </c>
      <c r="AA37" s="81">
        <v>0.83</v>
      </c>
      <c r="AB37" s="81">
        <v>0</v>
      </c>
      <c r="AC37" s="81">
        <v>6.226</v>
      </c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</row>
    <row r="38" spans="1:67" ht="15" hidden="1" x14ac:dyDescent="0.25">
      <c r="A38" s="90" t="s">
        <v>92</v>
      </c>
      <c r="B38" s="90" t="s">
        <v>105</v>
      </c>
      <c r="C38" s="81">
        <v>0</v>
      </c>
      <c r="D38" s="81">
        <v>0</v>
      </c>
      <c r="E38" s="81">
        <v>0</v>
      </c>
      <c r="F38" s="81">
        <v>0</v>
      </c>
      <c r="G38" s="81">
        <v>0</v>
      </c>
      <c r="H38" s="81">
        <v>22.1</v>
      </c>
      <c r="I38" s="81">
        <v>0</v>
      </c>
      <c r="J38" s="81">
        <v>0</v>
      </c>
      <c r="K38" s="81">
        <v>0</v>
      </c>
      <c r="L38" s="81">
        <v>0</v>
      </c>
      <c r="M38" s="81">
        <v>0</v>
      </c>
      <c r="N38" s="81">
        <v>0</v>
      </c>
      <c r="O38" s="81">
        <v>0</v>
      </c>
      <c r="P38" s="81">
        <v>0</v>
      </c>
      <c r="Q38" s="81">
        <v>0</v>
      </c>
      <c r="R38" s="81">
        <v>10.5</v>
      </c>
      <c r="S38" s="81">
        <v>0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1">
        <v>0</v>
      </c>
      <c r="AC38" s="81">
        <v>28.4</v>
      </c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</row>
    <row r="39" spans="1:67" ht="15" hidden="1" x14ac:dyDescent="0.25">
      <c r="A39" s="90" t="s">
        <v>55</v>
      </c>
      <c r="B39" s="90" t="s">
        <v>106</v>
      </c>
      <c r="C39" s="81">
        <v>0</v>
      </c>
      <c r="D39" s="81">
        <v>5.3999999999999999E-2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1">
        <v>0</v>
      </c>
      <c r="K39" s="81">
        <v>0</v>
      </c>
      <c r="L39" s="81">
        <v>0</v>
      </c>
      <c r="M39" s="81">
        <v>0</v>
      </c>
      <c r="N39" s="81">
        <v>2.5</v>
      </c>
      <c r="O39" s="81">
        <v>0</v>
      </c>
      <c r="P39" s="81">
        <v>0</v>
      </c>
      <c r="Q39" s="81">
        <v>0</v>
      </c>
      <c r="R39" s="81">
        <v>0</v>
      </c>
      <c r="S39" s="81">
        <v>0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A39" s="81">
        <v>0</v>
      </c>
      <c r="AB39" s="81">
        <v>0</v>
      </c>
      <c r="AC39" s="81">
        <v>1.54</v>
      </c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</row>
    <row r="40" spans="1:67" ht="15" hidden="1" x14ac:dyDescent="0.25">
      <c r="A40" s="90" t="s">
        <v>73</v>
      </c>
      <c r="B40" s="90" t="s">
        <v>107</v>
      </c>
      <c r="C40" s="81">
        <v>0</v>
      </c>
      <c r="D40" s="81">
        <v>7.0000000000000007E-2</v>
      </c>
      <c r="E40" s="81">
        <v>0</v>
      </c>
      <c r="F40" s="81">
        <v>0</v>
      </c>
      <c r="G40" s="81">
        <v>0</v>
      </c>
      <c r="H40" s="81">
        <v>0.06</v>
      </c>
      <c r="I40" s="81">
        <v>0</v>
      </c>
      <c r="J40" s="81">
        <v>0</v>
      </c>
      <c r="K40" s="81">
        <v>0</v>
      </c>
      <c r="L40" s="81">
        <v>0</v>
      </c>
      <c r="M40" s="81">
        <v>0</v>
      </c>
      <c r="N40" s="81">
        <v>0</v>
      </c>
      <c r="O40" s="81">
        <v>0</v>
      </c>
      <c r="P40" s="81">
        <v>0</v>
      </c>
      <c r="Q40" s="81">
        <v>0</v>
      </c>
      <c r="R40" s="81">
        <v>0</v>
      </c>
      <c r="S40" s="81">
        <v>14.9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1">
        <v>0</v>
      </c>
      <c r="AA40" s="81">
        <v>0</v>
      </c>
      <c r="AB40" s="81">
        <v>0</v>
      </c>
      <c r="AC40" s="81">
        <v>13.6</v>
      </c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</row>
    <row r="41" spans="1:67" ht="15" hidden="1" x14ac:dyDescent="0.25">
      <c r="A41" s="90" t="s">
        <v>603</v>
      </c>
      <c r="B41" s="90" t="s">
        <v>108</v>
      </c>
      <c r="C41" s="81">
        <v>0</v>
      </c>
      <c r="D41" s="81">
        <v>0</v>
      </c>
      <c r="E41" s="81">
        <v>0</v>
      </c>
      <c r="F41" s="81">
        <v>3.8</v>
      </c>
      <c r="G41" s="81">
        <v>0</v>
      </c>
      <c r="H41" s="81">
        <v>0</v>
      </c>
      <c r="I41" s="81">
        <v>0</v>
      </c>
      <c r="J41" s="81">
        <v>0</v>
      </c>
      <c r="K41" s="81">
        <v>0</v>
      </c>
      <c r="L41" s="81">
        <v>0</v>
      </c>
      <c r="M41" s="81">
        <v>0</v>
      </c>
      <c r="N41" s="81">
        <v>0</v>
      </c>
      <c r="O41" s="81">
        <v>2.4</v>
      </c>
      <c r="P41" s="81">
        <v>0</v>
      </c>
      <c r="Q41" s="81">
        <v>0</v>
      </c>
      <c r="R41" s="81">
        <v>0</v>
      </c>
      <c r="S41" s="81">
        <v>0</v>
      </c>
      <c r="T41" s="81">
        <v>0</v>
      </c>
      <c r="U41" s="81">
        <v>0</v>
      </c>
      <c r="V41" s="81">
        <v>0</v>
      </c>
      <c r="W41" s="81">
        <v>12.6</v>
      </c>
      <c r="X41" s="81">
        <v>0</v>
      </c>
      <c r="Y41" s="81">
        <v>0</v>
      </c>
      <c r="Z41" s="81">
        <v>0</v>
      </c>
      <c r="AA41" s="81">
        <v>0</v>
      </c>
      <c r="AB41" s="81">
        <v>0</v>
      </c>
      <c r="AC41" s="81">
        <v>3.8</v>
      </c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</row>
    <row r="42" spans="1:67" ht="15" hidden="1" x14ac:dyDescent="0.25">
      <c r="A42" s="90" t="s">
        <v>109</v>
      </c>
      <c r="B42" s="90" t="s">
        <v>110</v>
      </c>
      <c r="C42" s="81">
        <v>0</v>
      </c>
      <c r="D42" s="81">
        <v>0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1">
        <v>0</v>
      </c>
      <c r="K42" s="81">
        <v>0</v>
      </c>
      <c r="L42" s="81">
        <v>0</v>
      </c>
      <c r="M42" s="81"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81">
        <v>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1">
        <v>0</v>
      </c>
      <c r="AC42" s="81">
        <v>0</v>
      </c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</row>
    <row r="43" spans="1:67" ht="15" hidden="1" x14ac:dyDescent="0.25">
      <c r="A43" s="90" t="s">
        <v>111</v>
      </c>
      <c r="B43" s="90" t="s">
        <v>112</v>
      </c>
      <c r="C43" s="81">
        <v>0</v>
      </c>
      <c r="D43" s="81">
        <v>1.8</v>
      </c>
      <c r="E43" s="81">
        <v>0.5</v>
      </c>
      <c r="F43" s="81">
        <v>0</v>
      </c>
      <c r="G43" s="81">
        <v>0</v>
      </c>
      <c r="H43" s="81">
        <v>0</v>
      </c>
      <c r="I43" s="81">
        <v>0</v>
      </c>
      <c r="J43" s="81">
        <v>0</v>
      </c>
      <c r="K43" s="81">
        <v>0</v>
      </c>
      <c r="L43" s="81">
        <v>15</v>
      </c>
      <c r="M43" s="81">
        <v>0</v>
      </c>
      <c r="N43" s="81">
        <v>4</v>
      </c>
      <c r="O43" s="81">
        <v>15</v>
      </c>
      <c r="P43" s="81">
        <v>0</v>
      </c>
      <c r="Q43" s="81">
        <v>0</v>
      </c>
      <c r="R43" s="81">
        <v>32.200000000000003</v>
      </c>
      <c r="S43" s="81">
        <v>0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1">
        <v>0</v>
      </c>
      <c r="AA43" s="81">
        <v>0</v>
      </c>
      <c r="AB43" s="81">
        <v>0</v>
      </c>
      <c r="AC43" s="81">
        <v>32</v>
      </c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</row>
    <row r="44" spans="1:67" ht="15" hidden="1" x14ac:dyDescent="0.25">
      <c r="A44" s="90" t="s">
        <v>89</v>
      </c>
      <c r="B44" s="90" t="s">
        <v>113</v>
      </c>
      <c r="C44" s="81">
        <v>0</v>
      </c>
      <c r="D44" s="81">
        <v>0.125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  <c r="J44" s="81">
        <v>0</v>
      </c>
      <c r="K44" s="81">
        <v>0</v>
      </c>
      <c r="L44" s="81">
        <v>0</v>
      </c>
      <c r="M44" s="81">
        <v>0</v>
      </c>
      <c r="N44" s="81">
        <v>0</v>
      </c>
      <c r="O44" s="81">
        <v>0</v>
      </c>
      <c r="P44" s="81">
        <v>0</v>
      </c>
      <c r="Q44" s="81">
        <v>0</v>
      </c>
      <c r="R44" s="81">
        <v>0</v>
      </c>
      <c r="S44" s="81">
        <v>10.07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1">
        <v>0</v>
      </c>
      <c r="AA44" s="81">
        <v>0</v>
      </c>
      <c r="AB44" s="81">
        <v>0</v>
      </c>
      <c r="AC44" s="81">
        <v>8.0790000000000006</v>
      </c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</row>
    <row r="45" spans="1:67" ht="15" hidden="1" x14ac:dyDescent="0.25">
      <c r="A45" s="90" t="s">
        <v>89</v>
      </c>
      <c r="B45" s="90" t="s">
        <v>114</v>
      </c>
      <c r="C45" s="81">
        <v>0</v>
      </c>
      <c r="D45" s="81">
        <v>0.999</v>
      </c>
      <c r="E45" s="81">
        <v>0</v>
      </c>
      <c r="F45" s="81">
        <v>0</v>
      </c>
      <c r="G45" s="81">
        <v>0</v>
      </c>
      <c r="H45" s="81">
        <v>0</v>
      </c>
      <c r="I45" s="81">
        <v>0</v>
      </c>
      <c r="J45" s="81">
        <v>0</v>
      </c>
      <c r="K45" s="81">
        <v>0</v>
      </c>
      <c r="L45" s="81">
        <v>12.396000000000001</v>
      </c>
      <c r="M45" s="81">
        <v>0</v>
      </c>
      <c r="N45" s="81">
        <v>5.3129999999999997</v>
      </c>
      <c r="O45" s="81">
        <v>0</v>
      </c>
      <c r="P45" s="81">
        <v>0</v>
      </c>
      <c r="Q45" s="81">
        <v>0</v>
      </c>
      <c r="R45" s="81">
        <v>0</v>
      </c>
      <c r="S45" s="81">
        <v>0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1">
        <v>0</v>
      </c>
      <c r="AA45" s="81">
        <v>0.55700000000000005</v>
      </c>
      <c r="AB45" s="81">
        <v>0</v>
      </c>
      <c r="AC45" s="81">
        <v>14.646000000000001</v>
      </c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</row>
    <row r="46" spans="1:67" ht="15" hidden="1" x14ac:dyDescent="0.25">
      <c r="A46" s="90" t="s">
        <v>89</v>
      </c>
      <c r="B46" s="90" t="s">
        <v>115</v>
      </c>
      <c r="C46" s="81">
        <v>0</v>
      </c>
      <c r="D46" s="81">
        <v>0.253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1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11.45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1">
        <v>0</v>
      </c>
      <c r="AA46" s="81">
        <v>0</v>
      </c>
      <c r="AB46" s="81">
        <v>0</v>
      </c>
      <c r="AC46" s="81">
        <v>9.1989999999999998</v>
      </c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</row>
    <row r="47" spans="1:67" ht="15" hidden="1" x14ac:dyDescent="0.25">
      <c r="A47" s="90" t="s">
        <v>92</v>
      </c>
      <c r="B47" s="90" t="s">
        <v>116</v>
      </c>
      <c r="C47" s="81">
        <v>0</v>
      </c>
      <c r="D47" s="81">
        <v>1.2</v>
      </c>
      <c r="E47" s="81">
        <v>0</v>
      </c>
      <c r="F47" s="81">
        <v>0</v>
      </c>
      <c r="G47" s="81">
        <v>0</v>
      </c>
      <c r="H47" s="81">
        <v>0</v>
      </c>
      <c r="I47" s="81">
        <v>0</v>
      </c>
      <c r="J47" s="81">
        <v>0</v>
      </c>
      <c r="K47" s="81">
        <v>0</v>
      </c>
      <c r="L47" s="81">
        <v>0</v>
      </c>
      <c r="M47" s="81">
        <v>0</v>
      </c>
      <c r="N47" s="81">
        <v>0</v>
      </c>
      <c r="O47" s="81">
        <v>26.9</v>
      </c>
      <c r="P47" s="81">
        <v>0</v>
      </c>
      <c r="Q47" s="81">
        <v>0</v>
      </c>
      <c r="R47" s="81">
        <v>0</v>
      </c>
      <c r="S47" s="81">
        <v>0</v>
      </c>
      <c r="T47" s="81">
        <v>4.2</v>
      </c>
      <c r="U47" s="81">
        <v>0</v>
      </c>
      <c r="V47" s="81">
        <v>0</v>
      </c>
      <c r="W47" s="81">
        <v>0</v>
      </c>
      <c r="X47" s="81">
        <v>0</v>
      </c>
      <c r="Y47" s="81">
        <v>0</v>
      </c>
      <c r="Z47" s="81">
        <v>0</v>
      </c>
      <c r="AA47" s="81">
        <v>0</v>
      </c>
      <c r="AB47" s="81">
        <v>0</v>
      </c>
      <c r="AC47" s="81">
        <v>28.09</v>
      </c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</row>
    <row r="48" spans="1:67" ht="15" hidden="1" x14ac:dyDescent="0.25">
      <c r="A48" s="90" t="s">
        <v>771</v>
      </c>
      <c r="B48" s="90" t="s">
        <v>597</v>
      </c>
      <c r="C48" s="81">
        <v>0</v>
      </c>
      <c r="D48" s="81">
        <v>9.5000000000000001E-2</v>
      </c>
      <c r="E48" s="81">
        <v>0</v>
      </c>
      <c r="F48" s="81">
        <v>0</v>
      </c>
      <c r="G48" s="81">
        <v>0</v>
      </c>
      <c r="H48" s="81">
        <v>0</v>
      </c>
      <c r="I48" s="81">
        <v>0</v>
      </c>
      <c r="J48" s="81">
        <v>0</v>
      </c>
      <c r="K48" s="81">
        <v>0</v>
      </c>
      <c r="L48" s="81">
        <v>0</v>
      </c>
      <c r="M48" s="81">
        <v>0</v>
      </c>
      <c r="N48" s="81">
        <v>0</v>
      </c>
      <c r="O48" s="81">
        <v>0</v>
      </c>
      <c r="P48" s="81">
        <v>0</v>
      </c>
      <c r="Q48" s="81">
        <v>0</v>
      </c>
      <c r="R48" s="81">
        <v>0</v>
      </c>
      <c r="S48" s="81">
        <v>3.7469999999999999</v>
      </c>
      <c r="T48" s="81">
        <v>0</v>
      </c>
      <c r="U48" s="81">
        <v>0</v>
      </c>
      <c r="V48" s="81">
        <v>0</v>
      </c>
      <c r="W48" s="81">
        <v>0</v>
      </c>
      <c r="X48" s="81">
        <v>0</v>
      </c>
      <c r="Y48" s="81">
        <v>0</v>
      </c>
      <c r="Z48" s="81">
        <v>0</v>
      </c>
      <c r="AA48" s="81">
        <v>0</v>
      </c>
      <c r="AB48" s="81">
        <v>0</v>
      </c>
      <c r="AC48" s="81">
        <v>3.3879999999999999</v>
      </c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</row>
    <row r="49" spans="1:67" ht="15" hidden="1" x14ac:dyDescent="0.25">
      <c r="A49" s="90" t="s">
        <v>92</v>
      </c>
      <c r="B49" s="90" t="s">
        <v>117</v>
      </c>
      <c r="C49" s="81">
        <v>0</v>
      </c>
      <c r="D49" s="81">
        <v>0</v>
      </c>
      <c r="E49" s="81">
        <v>0</v>
      </c>
      <c r="F49" s="81">
        <v>0</v>
      </c>
      <c r="G49" s="81">
        <v>0</v>
      </c>
      <c r="H49" s="81">
        <v>0</v>
      </c>
      <c r="I49" s="81">
        <v>0</v>
      </c>
      <c r="J49" s="81">
        <v>0</v>
      </c>
      <c r="K49" s="81">
        <v>0</v>
      </c>
      <c r="L49" s="81">
        <v>0</v>
      </c>
      <c r="M49" s="81">
        <v>0</v>
      </c>
      <c r="N49" s="81">
        <v>0</v>
      </c>
      <c r="O49" s="81">
        <v>0</v>
      </c>
      <c r="P49" s="81">
        <v>0</v>
      </c>
      <c r="Q49" s="81">
        <v>0</v>
      </c>
      <c r="R49" s="81">
        <v>8.8000000000000007</v>
      </c>
      <c r="S49" s="81">
        <v>0</v>
      </c>
      <c r="T49" s="81">
        <v>0</v>
      </c>
      <c r="U49" s="81">
        <v>0</v>
      </c>
      <c r="V49" s="81">
        <v>0</v>
      </c>
      <c r="W49" s="81">
        <v>0</v>
      </c>
      <c r="X49" s="81">
        <v>0</v>
      </c>
      <c r="Y49" s="81">
        <v>0</v>
      </c>
      <c r="Z49" s="81">
        <v>0</v>
      </c>
      <c r="AA49" s="81">
        <v>0</v>
      </c>
      <c r="AB49" s="81">
        <v>0</v>
      </c>
      <c r="AC49" s="81">
        <v>7.6</v>
      </c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</row>
    <row r="50" spans="1:67" ht="15" hidden="1" x14ac:dyDescent="0.25">
      <c r="A50" s="90" t="s">
        <v>92</v>
      </c>
      <c r="B50" s="90" t="s">
        <v>118</v>
      </c>
      <c r="C50" s="81">
        <v>0</v>
      </c>
      <c r="D50" s="81">
        <v>0.6</v>
      </c>
      <c r="E50" s="81">
        <v>0</v>
      </c>
      <c r="F50" s="81">
        <v>0</v>
      </c>
      <c r="G50" s="81">
        <v>0</v>
      </c>
      <c r="H50" s="81">
        <v>0</v>
      </c>
      <c r="I50" s="81">
        <v>0</v>
      </c>
      <c r="J50" s="81">
        <v>0</v>
      </c>
      <c r="K50" s="81">
        <v>3.7</v>
      </c>
      <c r="L50" s="81">
        <v>0</v>
      </c>
      <c r="M50" s="81">
        <v>0</v>
      </c>
      <c r="N50" s="81">
        <v>0</v>
      </c>
      <c r="O50" s="81">
        <v>14.2</v>
      </c>
      <c r="P50" s="81">
        <v>0</v>
      </c>
      <c r="Q50" s="81">
        <v>0</v>
      </c>
      <c r="R50" s="81">
        <v>0</v>
      </c>
      <c r="S50" s="81">
        <v>0</v>
      </c>
      <c r="T50" s="81">
        <v>0</v>
      </c>
      <c r="U50" s="81">
        <v>0</v>
      </c>
      <c r="V50" s="81">
        <v>0</v>
      </c>
      <c r="W50" s="81">
        <v>0</v>
      </c>
      <c r="X50" s="81">
        <v>0</v>
      </c>
      <c r="Y50" s="81">
        <v>0</v>
      </c>
      <c r="Z50" s="81">
        <v>0</v>
      </c>
      <c r="AA50" s="81">
        <v>0</v>
      </c>
      <c r="AB50" s="81">
        <v>0</v>
      </c>
      <c r="AC50" s="81">
        <v>16</v>
      </c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</row>
    <row r="51" spans="1:67" ht="15" hidden="1" x14ac:dyDescent="0.25">
      <c r="A51" s="90" t="s">
        <v>119</v>
      </c>
      <c r="B51" s="90" t="s">
        <v>120</v>
      </c>
      <c r="C51" s="81">
        <v>0</v>
      </c>
      <c r="D51" s="81">
        <v>3.2</v>
      </c>
      <c r="E51" s="81">
        <v>0</v>
      </c>
      <c r="F51" s="81">
        <v>0</v>
      </c>
      <c r="G51" s="81">
        <v>0</v>
      </c>
      <c r="H51" s="81">
        <v>0</v>
      </c>
      <c r="I51" s="81">
        <v>0</v>
      </c>
      <c r="J51" s="81">
        <v>0</v>
      </c>
      <c r="K51" s="81">
        <v>0</v>
      </c>
      <c r="L51" s="81">
        <v>0</v>
      </c>
      <c r="M51" s="81">
        <v>0</v>
      </c>
      <c r="N51" s="81">
        <v>0</v>
      </c>
      <c r="O51" s="81">
        <v>0</v>
      </c>
      <c r="P51" s="81">
        <v>0</v>
      </c>
      <c r="Q51" s="81">
        <v>0</v>
      </c>
      <c r="R51" s="81">
        <v>0</v>
      </c>
      <c r="S51" s="81">
        <v>5.6</v>
      </c>
      <c r="T51" s="81">
        <v>34.299999999999997</v>
      </c>
      <c r="U51" s="81">
        <v>0</v>
      </c>
      <c r="V51" s="81">
        <v>0</v>
      </c>
      <c r="W51" s="81">
        <v>0</v>
      </c>
      <c r="X51" s="81">
        <v>0</v>
      </c>
      <c r="Y51" s="81">
        <v>0</v>
      </c>
      <c r="Z51" s="81">
        <v>0</v>
      </c>
      <c r="AA51" s="81">
        <v>0.1</v>
      </c>
      <c r="AB51" s="81">
        <v>0</v>
      </c>
      <c r="AC51" s="81">
        <v>42.2</v>
      </c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</row>
    <row r="52" spans="1:67" ht="15" hidden="1" x14ac:dyDescent="0.25">
      <c r="A52" s="90" t="s">
        <v>771</v>
      </c>
      <c r="B52" s="90" t="s">
        <v>121</v>
      </c>
      <c r="C52" s="81">
        <v>0</v>
      </c>
      <c r="D52" s="81">
        <v>1.552</v>
      </c>
      <c r="E52" s="81">
        <v>0</v>
      </c>
      <c r="F52" s="81">
        <v>0</v>
      </c>
      <c r="G52" s="81">
        <v>0</v>
      </c>
      <c r="H52" s="81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1">
        <v>13.885</v>
      </c>
      <c r="P52" s="81">
        <v>0</v>
      </c>
      <c r="Q52" s="81">
        <v>0</v>
      </c>
      <c r="R52" s="81">
        <v>0</v>
      </c>
      <c r="S52" s="81">
        <v>0</v>
      </c>
      <c r="T52" s="81">
        <v>0</v>
      </c>
      <c r="U52" s="81">
        <v>0</v>
      </c>
      <c r="V52" s="81">
        <v>0</v>
      </c>
      <c r="W52" s="81">
        <v>0</v>
      </c>
      <c r="X52" s="81">
        <v>0</v>
      </c>
      <c r="Y52" s="81">
        <v>0</v>
      </c>
      <c r="Z52" s="81">
        <v>0</v>
      </c>
      <c r="AA52" s="81">
        <v>0</v>
      </c>
      <c r="AB52" s="81">
        <v>0</v>
      </c>
      <c r="AC52" s="81">
        <v>14.54</v>
      </c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</row>
    <row r="53" spans="1:67" ht="15" hidden="1" x14ac:dyDescent="0.25">
      <c r="A53" s="90" t="s">
        <v>92</v>
      </c>
      <c r="B53" s="90" t="s">
        <v>122</v>
      </c>
      <c r="C53" s="81">
        <v>0</v>
      </c>
      <c r="D53" s="81">
        <v>1.6</v>
      </c>
      <c r="E53" s="81">
        <v>0</v>
      </c>
      <c r="F53" s="81">
        <v>0</v>
      </c>
      <c r="G53" s="81">
        <v>0</v>
      </c>
      <c r="H53" s="81">
        <v>0</v>
      </c>
      <c r="I53" s="81">
        <v>0</v>
      </c>
      <c r="J53" s="81">
        <v>0</v>
      </c>
      <c r="K53" s="81">
        <v>0</v>
      </c>
      <c r="L53" s="81">
        <v>0.3</v>
      </c>
      <c r="M53" s="81">
        <v>16.8</v>
      </c>
      <c r="N53" s="81">
        <v>0</v>
      </c>
      <c r="O53" s="81">
        <v>5.3</v>
      </c>
      <c r="P53" s="81">
        <v>0</v>
      </c>
      <c r="Q53" s="81">
        <v>0</v>
      </c>
      <c r="R53" s="81">
        <v>0</v>
      </c>
      <c r="S53" s="81">
        <v>0</v>
      </c>
      <c r="T53" s="81">
        <v>0</v>
      </c>
      <c r="U53" s="81">
        <v>0</v>
      </c>
      <c r="V53" s="81">
        <v>0</v>
      </c>
      <c r="W53" s="81">
        <v>0</v>
      </c>
      <c r="X53" s="81">
        <v>0</v>
      </c>
      <c r="Y53" s="81">
        <v>0</v>
      </c>
      <c r="Z53" s="81">
        <v>0</v>
      </c>
      <c r="AA53" s="81">
        <v>0</v>
      </c>
      <c r="AB53" s="81">
        <v>0</v>
      </c>
      <c r="AC53" s="81">
        <v>22.3</v>
      </c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</row>
    <row r="54" spans="1:67" ht="15" hidden="1" x14ac:dyDescent="0.25">
      <c r="A54" s="90" t="s">
        <v>67</v>
      </c>
      <c r="B54" s="90" t="s">
        <v>123</v>
      </c>
      <c r="C54" s="81">
        <v>0</v>
      </c>
      <c r="D54" s="81">
        <v>1.0149999999999999</v>
      </c>
      <c r="E54" s="81">
        <v>0</v>
      </c>
      <c r="F54" s="81">
        <v>0</v>
      </c>
      <c r="G54" s="81">
        <v>0</v>
      </c>
      <c r="H54" s="81">
        <v>0</v>
      </c>
      <c r="I54" s="81">
        <v>59.283000000000001</v>
      </c>
      <c r="J54" s="81">
        <v>0</v>
      </c>
      <c r="K54" s="81">
        <v>0</v>
      </c>
      <c r="L54" s="81">
        <v>0</v>
      </c>
      <c r="M54" s="81">
        <v>0</v>
      </c>
      <c r="N54" s="81">
        <v>0</v>
      </c>
      <c r="O54" s="81">
        <v>0</v>
      </c>
      <c r="P54" s="81">
        <v>0</v>
      </c>
      <c r="Q54" s="81">
        <v>42.085999999999999</v>
      </c>
      <c r="R54" s="81">
        <v>38.369999999999997</v>
      </c>
      <c r="S54" s="81">
        <v>412.98</v>
      </c>
      <c r="T54" s="81">
        <v>0</v>
      </c>
      <c r="U54" s="81">
        <v>0</v>
      </c>
      <c r="V54" s="81">
        <v>4.2110000000000003</v>
      </c>
      <c r="W54" s="81">
        <v>0</v>
      </c>
      <c r="X54" s="81">
        <v>0</v>
      </c>
      <c r="Y54" s="81">
        <v>0</v>
      </c>
      <c r="Z54" s="81">
        <v>0</v>
      </c>
      <c r="AA54" s="81">
        <v>0.3</v>
      </c>
      <c r="AB54" s="81">
        <v>0</v>
      </c>
      <c r="AC54" s="81">
        <v>506.012</v>
      </c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</row>
    <row r="55" spans="1:67" ht="15" hidden="1" x14ac:dyDescent="0.25">
      <c r="A55" s="90" t="s">
        <v>84</v>
      </c>
      <c r="B55" s="90" t="s">
        <v>124</v>
      </c>
      <c r="C55" s="81">
        <v>0</v>
      </c>
      <c r="D55" s="81">
        <v>0.3</v>
      </c>
      <c r="E55" s="81">
        <v>0</v>
      </c>
      <c r="F55" s="81">
        <v>0</v>
      </c>
      <c r="G55" s="81">
        <v>0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1">
        <v>0</v>
      </c>
      <c r="N55" s="81">
        <v>0</v>
      </c>
      <c r="O55" s="81">
        <v>9.1999999999999993</v>
      </c>
      <c r="P55" s="81">
        <v>0</v>
      </c>
      <c r="Q55" s="81">
        <v>0</v>
      </c>
      <c r="R55" s="81">
        <v>0</v>
      </c>
      <c r="S55" s="81">
        <v>0</v>
      </c>
      <c r="T55" s="81">
        <v>0</v>
      </c>
      <c r="U55" s="81">
        <v>0</v>
      </c>
      <c r="V55" s="81">
        <v>0</v>
      </c>
      <c r="W55" s="81">
        <v>0</v>
      </c>
      <c r="X55" s="81">
        <v>0</v>
      </c>
      <c r="Y55" s="81">
        <v>0</v>
      </c>
      <c r="Z55" s="81">
        <v>0</v>
      </c>
      <c r="AA55" s="81">
        <v>0</v>
      </c>
      <c r="AB55" s="81">
        <v>0</v>
      </c>
      <c r="AC55" s="81">
        <v>8.3699999999999992</v>
      </c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</row>
    <row r="56" spans="1:67" ht="15" hidden="1" x14ac:dyDescent="0.25">
      <c r="A56" s="90" t="s">
        <v>604</v>
      </c>
      <c r="B56" s="90" t="s">
        <v>125</v>
      </c>
      <c r="C56" s="81">
        <v>0</v>
      </c>
      <c r="D56" s="81">
        <v>0</v>
      </c>
      <c r="E56" s="81">
        <v>0</v>
      </c>
      <c r="F56" s="81">
        <v>0</v>
      </c>
      <c r="G56" s="81">
        <v>0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1">
        <v>0</v>
      </c>
      <c r="N56" s="81">
        <v>0</v>
      </c>
      <c r="O56" s="81">
        <v>0</v>
      </c>
      <c r="P56" s="81">
        <v>0</v>
      </c>
      <c r="Q56" s="81">
        <v>0</v>
      </c>
      <c r="R56" s="81">
        <v>0</v>
      </c>
      <c r="S56" s="81">
        <v>0</v>
      </c>
      <c r="T56" s="81">
        <v>0</v>
      </c>
      <c r="U56" s="81">
        <v>0</v>
      </c>
      <c r="V56" s="81">
        <v>0</v>
      </c>
      <c r="W56" s="81">
        <v>0</v>
      </c>
      <c r="X56" s="81">
        <v>0</v>
      </c>
      <c r="Y56" s="81">
        <v>0</v>
      </c>
      <c r="Z56" s="81">
        <v>0</v>
      </c>
      <c r="AA56" s="81">
        <v>0</v>
      </c>
      <c r="AB56" s="81">
        <v>0</v>
      </c>
      <c r="AC56" s="81">
        <v>0</v>
      </c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</row>
    <row r="57" spans="1:67" ht="15" hidden="1" x14ac:dyDescent="0.25">
      <c r="A57" s="90" t="s">
        <v>602</v>
      </c>
      <c r="B57" s="90" t="s">
        <v>126</v>
      </c>
      <c r="C57" s="81">
        <v>0</v>
      </c>
      <c r="D57" s="81">
        <v>0.84</v>
      </c>
      <c r="E57" s="81">
        <v>0</v>
      </c>
      <c r="F57" s="81">
        <v>0</v>
      </c>
      <c r="G57" s="81">
        <v>0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1">
        <v>0</v>
      </c>
      <c r="N57" s="81">
        <v>0</v>
      </c>
      <c r="O57" s="81">
        <v>0</v>
      </c>
      <c r="P57" s="81">
        <v>0</v>
      </c>
      <c r="Q57" s="81">
        <v>0</v>
      </c>
      <c r="R57" s="81">
        <v>0</v>
      </c>
      <c r="S57" s="81">
        <v>0</v>
      </c>
      <c r="T57" s="81">
        <v>0</v>
      </c>
      <c r="U57" s="81">
        <v>0</v>
      </c>
      <c r="V57" s="81">
        <v>0</v>
      </c>
      <c r="W57" s="81">
        <v>36.159999999999997</v>
      </c>
      <c r="X57" s="81">
        <v>0</v>
      </c>
      <c r="Y57" s="81">
        <v>0</v>
      </c>
      <c r="Z57" s="81">
        <v>0</v>
      </c>
      <c r="AA57" s="81">
        <v>0</v>
      </c>
      <c r="AB57" s="81">
        <v>0</v>
      </c>
      <c r="AC57" s="81">
        <v>0</v>
      </c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1"/>
    </row>
    <row r="58" spans="1:67" ht="15" hidden="1" x14ac:dyDescent="0.25">
      <c r="A58" s="90" t="s">
        <v>127</v>
      </c>
      <c r="B58" s="90" t="s">
        <v>128</v>
      </c>
      <c r="C58" s="81">
        <v>0</v>
      </c>
      <c r="D58" s="81">
        <v>0.32500000000000001</v>
      </c>
      <c r="E58" s="81">
        <v>0</v>
      </c>
      <c r="F58" s="81">
        <v>0</v>
      </c>
      <c r="G58" s="81">
        <v>0</v>
      </c>
      <c r="H58" s="81">
        <v>0</v>
      </c>
      <c r="I58" s="81">
        <v>0</v>
      </c>
      <c r="J58" s="81">
        <v>0</v>
      </c>
      <c r="K58" s="81">
        <v>0</v>
      </c>
      <c r="L58" s="81">
        <v>0</v>
      </c>
      <c r="M58" s="81">
        <v>0</v>
      </c>
      <c r="N58" s="81">
        <v>0</v>
      </c>
      <c r="O58" s="81">
        <v>3.468</v>
      </c>
      <c r="P58" s="81">
        <v>0</v>
      </c>
      <c r="Q58" s="81">
        <v>0</v>
      </c>
      <c r="R58" s="81">
        <v>0</v>
      </c>
      <c r="S58" s="81">
        <v>0</v>
      </c>
      <c r="T58" s="81">
        <v>0</v>
      </c>
      <c r="U58" s="81">
        <v>0</v>
      </c>
      <c r="V58" s="81">
        <v>0</v>
      </c>
      <c r="W58" s="81">
        <v>0</v>
      </c>
      <c r="X58" s="81">
        <v>0</v>
      </c>
      <c r="Y58" s="81">
        <v>0</v>
      </c>
      <c r="Z58" s="81">
        <v>0</v>
      </c>
      <c r="AA58" s="81">
        <v>0</v>
      </c>
      <c r="AB58" s="81">
        <v>0</v>
      </c>
      <c r="AC58" s="81">
        <v>3.0339999999999998</v>
      </c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1"/>
    </row>
    <row r="59" spans="1:67" ht="15" hidden="1" x14ac:dyDescent="0.25">
      <c r="A59" s="90" t="s">
        <v>129</v>
      </c>
      <c r="B59" s="90" t="s">
        <v>130</v>
      </c>
      <c r="C59" s="81">
        <v>0</v>
      </c>
      <c r="D59" s="81">
        <v>0.47399999999999998</v>
      </c>
      <c r="E59" s="81">
        <v>0</v>
      </c>
      <c r="F59" s="81">
        <v>0</v>
      </c>
      <c r="G59" s="81">
        <v>0</v>
      </c>
      <c r="H59" s="81">
        <v>0</v>
      </c>
      <c r="I59" s="81">
        <v>0</v>
      </c>
      <c r="J59" s="81">
        <v>0</v>
      </c>
      <c r="K59" s="81">
        <v>0</v>
      </c>
      <c r="L59" s="81">
        <v>3.04</v>
      </c>
      <c r="M59" s="81">
        <v>0</v>
      </c>
      <c r="N59" s="81">
        <v>3.04</v>
      </c>
      <c r="O59" s="81">
        <v>31.243000000000002</v>
      </c>
      <c r="P59" s="81">
        <v>0</v>
      </c>
      <c r="Q59" s="81">
        <v>0</v>
      </c>
      <c r="R59" s="81">
        <v>0</v>
      </c>
      <c r="S59" s="81">
        <v>0</v>
      </c>
      <c r="T59" s="81">
        <v>0</v>
      </c>
      <c r="U59" s="81">
        <v>0</v>
      </c>
      <c r="V59" s="81">
        <v>0</v>
      </c>
      <c r="W59" s="81">
        <v>0</v>
      </c>
      <c r="X59" s="81">
        <v>0</v>
      </c>
      <c r="Y59" s="81">
        <v>0</v>
      </c>
      <c r="Z59" s="81">
        <v>0</v>
      </c>
      <c r="AA59" s="81">
        <v>0</v>
      </c>
      <c r="AB59" s="81">
        <v>0</v>
      </c>
      <c r="AC59" s="81">
        <v>29.196000000000002</v>
      </c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1"/>
    </row>
    <row r="60" spans="1:67" ht="15" hidden="1" x14ac:dyDescent="0.25">
      <c r="A60" s="90" t="s">
        <v>55</v>
      </c>
      <c r="B60" s="90" t="s">
        <v>131</v>
      </c>
      <c r="C60" s="81">
        <v>0</v>
      </c>
      <c r="D60" s="81">
        <v>0.72</v>
      </c>
      <c r="E60" s="81">
        <v>0</v>
      </c>
      <c r="F60" s="81">
        <v>0</v>
      </c>
      <c r="G60" s="81">
        <v>0</v>
      </c>
      <c r="H60" s="81">
        <v>0</v>
      </c>
      <c r="I60" s="81">
        <v>0</v>
      </c>
      <c r="J60" s="81">
        <v>0</v>
      </c>
      <c r="K60" s="81">
        <v>0</v>
      </c>
      <c r="L60" s="81">
        <v>0</v>
      </c>
      <c r="M60" s="81">
        <v>0</v>
      </c>
      <c r="N60" s="81">
        <v>0</v>
      </c>
      <c r="O60" s="81">
        <v>0</v>
      </c>
      <c r="P60" s="81">
        <v>0</v>
      </c>
      <c r="Q60" s="81">
        <v>0</v>
      </c>
      <c r="R60" s="81">
        <v>0</v>
      </c>
      <c r="S60" s="81">
        <v>0</v>
      </c>
      <c r="T60" s="81">
        <v>0</v>
      </c>
      <c r="U60" s="81">
        <v>0</v>
      </c>
      <c r="V60" s="81">
        <v>0</v>
      </c>
      <c r="W60" s="81">
        <v>58</v>
      </c>
      <c r="X60" s="81">
        <v>0</v>
      </c>
      <c r="Y60" s="81">
        <v>0</v>
      </c>
      <c r="Z60" s="81">
        <v>0</v>
      </c>
      <c r="AA60" s="81">
        <v>0</v>
      </c>
      <c r="AB60" s="81">
        <v>0</v>
      </c>
      <c r="AC60" s="81">
        <v>53</v>
      </c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</row>
    <row r="61" spans="1:67" ht="15" hidden="1" x14ac:dyDescent="0.25">
      <c r="A61" s="90" t="s">
        <v>605</v>
      </c>
      <c r="B61" s="90" t="s">
        <v>132</v>
      </c>
      <c r="C61" s="81">
        <v>0</v>
      </c>
      <c r="D61" s="81">
        <v>5</v>
      </c>
      <c r="E61" s="81">
        <v>0</v>
      </c>
      <c r="F61" s="81">
        <v>0</v>
      </c>
      <c r="G61" s="81">
        <v>0</v>
      </c>
      <c r="H61" s="81">
        <v>0</v>
      </c>
      <c r="I61" s="81">
        <v>0</v>
      </c>
      <c r="J61" s="81">
        <v>0</v>
      </c>
      <c r="K61" s="81">
        <v>0</v>
      </c>
      <c r="L61" s="81">
        <v>0</v>
      </c>
      <c r="M61" s="81">
        <v>0</v>
      </c>
      <c r="N61" s="81">
        <v>0</v>
      </c>
      <c r="O61" s="81">
        <v>0</v>
      </c>
      <c r="P61" s="81">
        <v>0</v>
      </c>
      <c r="Q61" s="81">
        <v>0</v>
      </c>
      <c r="R61" s="81">
        <v>0</v>
      </c>
      <c r="S61" s="81">
        <v>0</v>
      </c>
      <c r="T61" s="81">
        <v>20</v>
      </c>
      <c r="U61" s="81">
        <v>0</v>
      </c>
      <c r="V61" s="81">
        <v>0</v>
      </c>
      <c r="W61" s="81">
        <v>0</v>
      </c>
      <c r="X61" s="81">
        <v>0</v>
      </c>
      <c r="Y61" s="81">
        <v>0</v>
      </c>
      <c r="Z61" s="81">
        <v>0</v>
      </c>
      <c r="AA61" s="81">
        <v>0</v>
      </c>
      <c r="AB61" s="81">
        <v>0</v>
      </c>
      <c r="AC61" s="81">
        <v>23</v>
      </c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1"/>
    </row>
    <row r="62" spans="1:67" ht="15" hidden="1" x14ac:dyDescent="0.25">
      <c r="A62" s="90" t="s">
        <v>133</v>
      </c>
      <c r="B62" s="90" t="s">
        <v>134</v>
      </c>
      <c r="C62" s="81">
        <v>0</v>
      </c>
      <c r="D62" s="81">
        <v>1.1439999999999999</v>
      </c>
      <c r="E62" s="81">
        <v>0</v>
      </c>
      <c r="F62" s="81">
        <v>47.530999999999999</v>
      </c>
      <c r="G62" s="81">
        <v>0</v>
      </c>
      <c r="H62" s="81">
        <v>0</v>
      </c>
      <c r="I62" s="81">
        <v>0</v>
      </c>
      <c r="J62" s="81">
        <v>0</v>
      </c>
      <c r="K62" s="81">
        <v>0</v>
      </c>
      <c r="L62" s="81">
        <v>35.6</v>
      </c>
      <c r="M62" s="81">
        <v>148.1</v>
      </c>
      <c r="N62" s="81">
        <v>13.8</v>
      </c>
      <c r="O62" s="81">
        <v>0</v>
      </c>
      <c r="P62" s="81">
        <v>0</v>
      </c>
      <c r="Q62" s="81">
        <v>0</v>
      </c>
      <c r="R62" s="81">
        <v>9.35</v>
      </c>
      <c r="S62" s="81">
        <v>0</v>
      </c>
      <c r="T62" s="81">
        <v>0</v>
      </c>
      <c r="U62" s="81">
        <v>0</v>
      </c>
      <c r="V62" s="81">
        <v>0</v>
      </c>
      <c r="W62" s="81">
        <v>0</v>
      </c>
      <c r="X62" s="81">
        <v>0</v>
      </c>
      <c r="Y62" s="81">
        <v>2.78</v>
      </c>
      <c r="Z62" s="81">
        <v>9.4109999999999996</v>
      </c>
      <c r="AA62" s="81">
        <v>0</v>
      </c>
      <c r="AB62" s="81">
        <v>0</v>
      </c>
      <c r="AC62" s="81">
        <v>271.12</v>
      </c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1"/>
    </row>
    <row r="63" spans="1:67" ht="15" hidden="1" x14ac:dyDescent="0.25">
      <c r="A63" s="90" t="s">
        <v>136</v>
      </c>
      <c r="B63" s="90" t="s">
        <v>137</v>
      </c>
      <c r="C63" s="81">
        <v>0</v>
      </c>
      <c r="D63" s="81">
        <v>2.2999999999999998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15.3</v>
      </c>
      <c r="M63" s="81">
        <v>19.399999999999999</v>
      </c>
      <c r="N63" s="81">
        <v>18.7</v>
      </c>
      <c r="O63" s="81">
        <v>27.5</v>
      </c>
      <c r="P63" s="81">
        <v>0</v>
      </c>
      <c r="Q63" s="81">
        <v>0</v>
      </c>
      <c r="R63" s="81">
        <v>5.7</v>
      </c>
      <c r="S63" s="81">
        <v>0</v>
      </c>
      <c r="T63" s="81">
        <v>0</v>
      </c>
      <c r="U63" s="81">
        <v>0</v>
      </c>
      <c r="V63" s="81">
        <v>0</v>
      </c>
      <c r="W63" s="81">
        <v>0</v>
      </c>
      <c r="X63" s="81">
        <v>11.9</v>
      </c>
      <c r="Y63" s="81">
        <v>0</v>
      </c>
      <c r="Z63" s="81">
        <v>0</v>
      </c>
      <c r="AA63" s="81">
        <v>0</v>
      </c>
      <c r="AB63" s="81">
        <v>0</v>
      </c>
      <c r="AC63" s="81">
        <v>106.5</v>
      </c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1"/>
    </row>
    <row r="64" spans="1:67" ht="15" hidden="1" x14ac:dyDescent="0.25">
      <c r="A64" s="90" t="s">
        <v>138</v>
      </c>
      <c r="B64" s="90" t="s">
        <v>139</v>
      </c>
      <c r="C64" s="81">
        <v>0</v>
      </c>
      <c r="D64" s="81">
        <v>0.38400000000000001</v>
      </c>
      <c r="E64" s="81">
        <v>0</v>
      </c>
      <c r="F64" s="81">
        <v>0</v>
      </c>
      <c r="G64" s="81">
        <v>10.592000000000001</v>
      </c>
      <c r="H64" s="81">
        <v>0</v>
      </c>
      <c r="I64" s="81">
        <v>0</v>
      </c>
      <c r="J64" s="81">
        <v>0</v>
      </c>
      <c r="K64" s="81">
        <v>0</v>
      </c>
      <c r="L64" s="81">
        <v>0</v>
      </c>
      <c r="M64" s="81">
        <v>71.320999999999998</v>
      </c>
      <c r="N64" s="81">
        <v>0</v>
      </c>
      <c r="O64" s="81">
        <v>0</v>
      </c>
      <c r="P64" s="81">
        <v>0</v>
      </c>
      <c r="Q64" s="81">
        <v>0</v>
      </c>
      <c r="R64" s="81">
        <v>0</v>
      </c>
      <c r="S64" s="81">
        <v>1.319</v>
      </c>
      <c r="T64" s="81">
        <v>0.46400000000000002</v>
      </c>
      <c r="U64" s="81">
        <v>0</v>
      </c>
      <c r="V64" s="81">
        <v>0</v>
      </c>
      <c r="W64" s="81">
        <v>0</v>
      </c>
      <c r="X64" s="81">
        <v>0</v>
      </c>
      <c r="Y64" s="81">
        <v>0.66100000000000003</v>
      </c>
      <c r="Z64" s="81">
        <v>1.585</v>
      </c>
      <c r="AA64" s="81">
        <v>0</v>
      </c>
      <c r="AB64" s="81">
        <v>0</v>
      </c>
      <c r="AC64" s="81">
        <v>72.41</v>
      </c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</row>
    <row r="65" spans="1:67" ht="15" hidden="1" x14ac:dyDescent="0.25">
      <c r="A65" s="90" t="s">
        <v>140</v>
      </c>
      <c r="B65" s="90" t="s">
        <v>141</v>
      </c>
      <c r="C65" s="81">
        <v>0</v>
      </c>
      <c r="D65" s="81">
        <v>1.423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1">
        <v>0</v>
      </c>
      <c r="L65" s="81">
        <v>0</v>
      </c>
      <c r="M65" s="81">
        <v>76.653000000000006</v>
      </c>
      <c r="N65" s="81">
        <v>0</v>
      </c>
      <c r="O65" s="81">
        <v>0</v>
      </c>
      <c r="P65" s="81">
        <v>0</v>
      </c>
      <c r="Q65" s="81">
        <v>0</v>
      </c>
      <c r="R65" s="81">
        <v>3.76</v>
      </c>
      <c r="S65" s="81">
        <v>37.207999999999998</v>
      </c>
      <c r="T65" s="81">
        <v>0</v>
      </c>
      <c r="U65" s="81">
        <v>0</v>
      </c>
      <c r="V65" s="81">
        <v>0</v>
      </c>
      <c r="W65" s="81">
        <v>0</v>
      </c>
      <c r="X65" s="81">
        <v>0</v>
      </c>
      <c r="Y65" s="81">
        <v>0</v>
      </c>
      <c r="Z65" s="81">
        <v>0</v>
      </c>
      <c r="AA65" s="81">
        <v>0</v>
      </c>
      <c r="AB65" s="81">
        <v>0</v>
      </c>
      <c r="AC65" s="81">
        <v>117.8</v>
      </c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</row>
    <row r="66" spans="1:67" ht="15" hidden="1" x14ac:dyDescent="0.25">
      <c r="A66" s="90" t="s">
        <v>80</v>
      </c>
      <c r="B66" s="90" t="s">
        <v>142</v>
      </c>
      <c r="C66" s="81">
        <v>0</v>
      </c>
      <c r="D66" s="81">
        <v>1.5980000000000001</v>
      </c>
      <c r="E66" s="81">
        <v>0</v>
      </c>
      <c r="F66" s="81">
        <v>0</v>
      </c>
      <c r="G66" s="81">
        <v>3.33</v>
      </c>
      <c r="H66" s="81">
        <v>0</v>
      </c>
      <c r="I66" s="81">
        <v>0</v>
      </c>
      <c r="J66" s="81">
        <v>2.6</v>
      </c>
      <c r="K66" s="81">
        <v>0</v>
      </c>
      <c r="L66" s="81">
        <v>0</v>
      </c>
      <c r="M66" s="81">
        <v>0</v>
      </c>
      <c r="N66" s="81">
        <v>0</v>
      </c>
      <c r="O66" s="81">
        <v>0</v>
      </c>
      <c r="P66" s="81">
        <v>0</v>
      </c>
      <c r="Q66" s="81">
        <v>0</v>
      </c>
      <c r="R66" s="81">
        <v>0</v>
      </c>
      <c r="S66" s="81">
        <v>21.497</v>
      </c>
      <c r="T66" s="81">
        <v>0</v>
      </c>
      <c r="U66" s="81">
        <v>0</v>
      </c>
      <c r="V66" s="81">
        <v>0</v>
      </c>
      <c r="W66" s="81">
        <v>0</v>
      </c>
      <c r="X66" s="81">
        <v>0</v>
      </c>
      <c r="Y66" s="81">
        <v>0</v>
      </c>
      <c r="Z66" s="81">
        <v>0</v>
      </c>
      <c r="AA66" s="81">
        <v>0</v>
      </c>
      <c r="AB66" s="81">
        <v>0</v>
      </c>
      <c r="AC66" s="81">
        <v>24.863</v>
      </c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</row>
    <row r="67" spans="1:67" ht="15" hidden="1" x14ac:dyDescent="0.25">
      <c r="A67" s="90" t="s">
        <v>143</v>
      </c>
      <c r="B67" s="90" t="s">
        <v>144</v>
      </c>
      <c r="C67" s="81">
        <v>0</v>
      </c>
      <c r="D67" s="81">
        <v>2.06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0</v>
      </c>
      <c r="L67" s="81">
        <v>19.399999999999999</v>
      </c>
      <c r="M67" s="81">
        <v>0</v>
      </c>
      <c r="N67" s="81">
        <v>0.7</v>
      </c>
      <c r="O67" s="81">
        <v>23.7</v>
      </c>
      <c r="P67" s="81">
        <v>0</v>
      </c>
      <c r="Q67" s="81">
        <v>0</v>
      </c>
      <c r="R67" s="81">
        <v>0</v>
      </c>
      <c r="S67" s="81">
        <v>5.5</v>
      </c>
      <c r="T67" s="81">
        <v>0</v>
      </c>
      <c r="U67" s="81">
        <v>0</v>
      </c>
      <c r="V67" s="81">
        <v>0</v>
      </c>
      <c r="W67" s="81">
        <v>0</v>
      </c>
      <c r="X67" s="81">
        <v>0</v>
      </c>
      <c r="Y67" s="81">
        <v>0</v>
      </c>
      <c r="Z67" s="81">
        <v>0</v>
      </c>
      <c r="AA67" s="81">
        <v>0</v>
      </c>
      <c r="AB67" s="81">
        <v>0</v>
      </c>
      <c r="AC67" s="81">
        <v>46.122999999999998</v>
      </c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</row>
    <row r="68" spans="1:67" ht="15" hidden="1" x14ac:dyDescent="0.25">
      <c r="A68" s="90" t="s">
        <v>606</v>
      </c>
      <c r="B68" s="90" t="s">
        <v>145</v>
      </c>
      <c r="C68" s="81">
        <v>0</v>
      </c>
      <c r="D68" s="81">
        <v>21.3</v>
      </c>
      <c r="E68" s="81">
        <v>0</v>
      </c>
      <c r="F68" s="81">
        <v>0</v>
      </c>
      <c r="G68" s="81">
        <v>0</v>
      </c>
      <c r="H68" s="81">
        <v>0</v>
      </c>
      <c r="I68" s="81">
        <v>73.099999999999994</v>
      </c>
      <c r="J68" s="81">
        <v>0</v>
      </c>
      <c r="K68" s="81">
        <v>2.9</v>
      </c>
      <c r="L68" s="81">
        <v>0</v>
      </c>
      <c r="M68" s="81">
        <v>47.2</v>
      </c>
      <c r="N68" s="81">
        <v>0</v>
      </c>
      <c r="O68" s="81">
        <v>10.4</v>
      </c>
      <c r="P68" s="81">
        <v>0</v>
      </c>
      <c r="Q68" s="81">
        <v>0</v>
      </c>
      <c r="R68" s="81">
        <v>0</v>
      </c>
      <c r="S68" s="81">
        <v>0</v>
      </c>
      <c r="T68" s="81">
        <v>0</v>
      </c>
      <c r="U68" s="81">
        <v>0</v>
      </c>
      <c r="V68" s="81">
        <v>0</v>
      </c>
      <c r="W68" s="81">
        <v>0</v>
      </c>
      <c r="X68" s="81">
        <v>0</v>
      </c>
      <c r="Y68" s="81">
        <v>0</v>
      </c>
      <c r="Z68" s="81">
        <v>0</v>
      </c>
      <c r="AA68" s="81">
        <v>0</v>
      </c>
      <c r="AB68" s="81">
        <v>0</v>
      </c>
      <c r="AC68" s="81">
        <v>133.5</v>
      </c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</row>
    <row r="69" spans="1:67" ht="15" hidden="1" x14ac:dyDescent="0.25">
      <c r="A69" s="90" t="s">
        <v>146</v>
      </c>
      <c r="B69" s="90" t="s">
        <v>147</v>
      </c>
      <c r="C69" s="81">
        <v>0</v>
      </c>
      <c r="D69" s="81">
        <v>1.1890000000000001</v>
      </c>
      <c r="E69" s="81">
        <v>0</v>
      </c>
      <c r="F69" s="81">
        <v>0</v>
      </c>
      <c r="G69" s="81">
        <v>0</v>
      </c>
      <c r="H69" s="81">
        <v>0</v>
      </c>
      <c r="I69" s="81">
        <v>0</v>
      </c>
      <c r="J69" s="81">
        <v>0</v>
      </c>
      <c r="K69" s="81">
        <v>0</v>
      </c>
      <c r="L69" s="81">
        <v>0</v>
      </c>
      <c r="M69" s="81">
        <v>0</v>
      </c>
      <c r="N69" s="81">
        <v>0</v>
      </c>
      <c r="O69" s="81">
        <v>5.2770000000000001</v>
      </c>
      <c r="P69" s="81">
        <v>0</v>
      </c>
      <c r="Q69" s="81">
        <v>0</v>
      </c>
      <c r="R69" s="81">
        <v>0</v>
      </c>
      <c r="S69" s="81">
        <v>0</v>
      </c>
      <c r="T69" s="81">
        <v>0</v>
      </c>
      <c r="U69" s="81">
        <v>0</v>
      </c>
      <c r="V69" s="81">
        <v>0</v>
      </c>
      <c r="W69" s="81">
        <v>0</v>
      </c>
      <c r="X69" s="81">
        <v>0</v>
      </c>
      <c r="Y69" s="81">
        <v>0</v>
      </c>
      <c r="Z69" s="81">
        <v>0</v>
      </c>
      <c r="AA69" s="81">
        <v>0</v>
      </c>
      <c r="AB69" s="81">
        <v>0</v>
      </c>
      <c r="AC69" s="81">
        <v>4.7439999999999998</v>
      </c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1"/>
      <c r="BO69" s="81"/>
    </row>
    <row r="70" spans="1:67" ht="15" hidden="1" x14ac:dyDescent="0.25">
      <c r="A70" s="90"/>
      <c r="B70" s="90" t="s">
        <v>148</v>
      </c>
      <c r="C70" s="81">
        <v>0</v>
      </c>
      <c r="D70" s="81">
        <v>3.5000000000000003E-2</v>
      </c>
      <c r="E70" s="81">
        <v>0</v>
      </c>
      <c r="F70" s="81">
        <v>0</v>
      </c>
      <c r="G70" s="81">
        <v>0</v>
      </c>
      <c r="H70" s="81">
        <v>0</v>
      </c>
      <c r="I70" s="81">
        <v>0</v>
      </c>
      <c r="J70" s="81">
        <v>0</v>
      </c>
      <c r="K70" s="81">
        <v>0</v>
      </c>
      <c r="L70" s="81">
        <v>0</v>
      </c>
      <c r="M70" s="81">
        <v>0</v>
      </c>
      <c r="N70" s="81">
        <v>0</v>
      </c>
      <c r="O70" s="81">
        <v>3.2</v>
      </c>
      <c r="P70" s="81">
        <v>0</v>
      </c>
      <c r="Q70" s="81">
        <v>0</v>
      </c>
      <c r="R70" s="81">
        <v>0</v>
      </c>
      <c r="S70" s="81">
        <v>0</v>
      </c>
      <c r="T70" s="81">
        <v>0</v>
      </c>
      <c r="U70" s="81">
        <v>0</v>
      </c>
      <c r="V70" s="81">
        <v>0</v>
      </c>
      <c r="W70" s="81">
        <v>0</v>
      </c>
      <c r="X70" s="81">
        <v>0</v>
      </c>
      <c r="Y70" s="81">
        <v>0</v>
      </c>
      <c r="Z70" s="81">
        <v>0</v>
      </c>
      <c r="AA70" s="81">
        <v>0</v>
      </c>
      <c r="AB70" s="81">
        <v>0</v>
      </c>
      <c r="AC70" s="81">
        <v>2.12</v>
      </c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</row>
    <row r="71" spans="1:67" ht="15" hidden="1" x14ac:dyDescent="0.25">
      <c r="A71" s="90" t="s">
        <v>143</v>
      </c>
      <c r="B71" s="90" t="s">
        <v>149</v>
      </c>
      <c r="C71" s="81">
        <v>0</v>
      </c>
      <c r="D71" s="81">
        <v>1.8</v>
      </c>
      <c r="E71" s="81">
        <v>0</v>
      </c>
      <c r="F71" s="81">
        <v>0</v>
      </c>
      <c r="G71" s="81">
        <v>0</v>
      </c>
      <c r="H71" s="81">
        <v>0</v>
      </c>
      <c r="I71" s="81">
        <v>0</v>
      </c>
      <c r="J71" s="81">
        <v>0</v>
      </c>
      <c r="K71" s="81">
        <v>0</v>
      </c>
      <c r="L71" s="81">
        <v>9.9</v>
      </c>
      <c r="M71" s="81">
        <v>0</v>
      </c>
      <c r="N71" s="81">
        <v>18</v>
      </c>
      <c r="O71" s="81">
        <v>33.9</v>
      </c>
      <c r="P71" s="81">
        <v>0</v>
      </c>
      <c r="Q71" s="81">
        <v>0</v>
      </c>
      <c r="R71" s="81">
        <v>0</v>
      </c>
      <c r="S71" s="81">
        <v>0</v>
      </c>
      <c r="T71" s="81">
        <v>0</v>
      </c>
      <c r="U71" s="81">
        <v>0</v>
      </c>
      <c r="V71" s="81">
        <v>0</v>
      </c>
      <c r="W71" s="81">
        <v>0</v>
      </c>
      <c r="X71" s="81">
        <v>0</v>
      </c>
      <c r="Y71" s="81">
        <v>0</v>
      </c>
      <c r="Z71" s="81">
        <v>0</v>
      </c>
      <c r="AA71" s="81">
        <v>0</v>
      </c>
      <c r="AB71" s="81">
        <v>0</v>
      </c>
      <c r="AC71" s="81">
        <v>52.918999999999997</v>
      </c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</row>
    <row r="72" spans="1:67" ht="15" hidden="1" x14ac:dyDescent="0.25">
      <c r="A72" s="90" t="s">
        <v>140</v>
      </c>
      <c r="B72" s="90" t="s">
        <v>150</v>
      </c>
      <c r="C72" s="81">
        <v>0</v>
      </c>
      <c r="D72" s="81">
        <v>0.55700000000000005</v>
      </c>
      <c r="E72" s="81">
        <v>0</v>
      </c>
      <c r="F72" s="81">
        <v>0</v>
      </c>
      <c r="G72" s="81">
        <v>0</v>
      </c>
      <c r="H72" s="81">
        <v>0</v>
      </c>
      <c r="I72" s="81">
        <v>0</v>
      </c>
      <c r="J72" s="81">
        <v>0</v>
      </c>
      <c r="K72" s="81">
        <v>0</v>
      </c>
      <c r="L72" s="81">
        <v>0</v>
      </c>
      <c r="M72" s="81">
        <v>0</v>
      </c>
      <c r="N72" s="81">
        <v>0</v>
      </c>
      <c r="O72" s="81">
        <v>0</v>
      </c>
      <c r="P72" s="81">
        <v>0</v>
      </c>
      <c r="Q72" s="81">
        <v>0</v>
      </c>
      <c r="R72" s="81">
        <v>0</v>
      </c>
      <c r="S72" s="81">
        <v>9.34</v>
      </c>
      <c r="T72" s="81">
        <v>0</v>
      </c>
      <c r="U72" s="81">
        <v>0</v>
      </c>
      <c r="V72" s="81">
        <v>0</v>
      </c>
      <c r="W72" s="81">
        <v>0</v>
      </c>
      <c r="X72" s="81">
        <v>0</v>
      </c>
      <c r="Y72" s="81">
        <v>0</v>
      </c>
      <c r="Z72" s="81">
        <v>0</v>
      </c>
      <c r="AA72" s="81">
        <v>0</v>
      </c>
      <c r="AB72" s="81">
        <v>0</v>
      </c>
      <c r="AC72" s="81">
        <v>12.2</v>
      </c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1"/>
    </row>
    <row r="73" spans="1:67" ht="15" hidden="1" x14ac:dyDescent="0.25">
      <c r="A73" s="90" t="s">
        <v>151</v>
      </c>
      <c r="B73" s="90" t="s">
        <v>638</v>
      </c>
      <c r="C73" s="81">
        <v>0</v>
      </c>
      <c r="D73" s="81">
        <v>0.3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6.5</v>
      </c>
      <c r="P73" s="81">
        <v>0</v>
      </c>
      <c r="Q73" s="81">
        <v>0</v>
      </c>
      <c r="R73" s="81">
        <v>0</v>
      </c>
      <c r="S73" s="81">
        <v>0</v>
      </c>
      <c r="T73" s="81">
        <v>0</v>
      </c>
      <c r="U73" s="81">
        <v>0</v>
      </c>
      <c r="V73" s="81">
        <v>0</v>
      </c>
      <c r="W73" s="81">
        <v>0</v>
      </c>
      <c r="X73" s="81">
        <v>0</v>
      </c>
      <c r="Y73" s="81">
        <v>0</v>
      </c>
      <c r="Z73" s="81">
        <v>0</v>
      </c>
      <c r="AA73" s="81">
        <v>0</v>
      </c>
      <c r="AB73" s="81">
        <v>0</v>
      </c>
      <c r="AC73" s="81">
        <v>6.8</v>
      </c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1"/>
    </row>
    <row r="74" spans="1:67" ht="15" hidden="1" x14ac:dyDescent="0.25">
      <c r="A74" s="90" t="s">
        <v>76</v>
      </c>
      <c r="B74" s="90" t="s">
        <v>152</v>
      </c>
      <c r="C74" s="81">
        <v>0</v>
      </c>
      <c r="D74" s="81">
        <v>9.2999999999999999E-2</v>
      </c>
      <c r="E74" s="81">
        <v>0</v>
      </c>
      <c r="F74" s="81">
        <v>0</v>
      </c>
      <c r="G74" s="81">
        <v>0</v>
      </c>
      <c r="H74" s="81">
        <v>0.61099999999999999</v>
      </c>
      <c r="I74" s="81">
        <v>0</v>
      </c>
      <c r="J74" s="81">
        <v>0</v>
      </c>
      <c r="K74" s="81">
        <v>0</v>
      </c>
      <c r="L74" s="81">
        <v>0</v>
      </c>
      <c r="M74" s="81">
        <v>0</v>
      </c>
      <c r="N74" s="81">
        <v>0</v>
      </c>
      <c r="O74" s="81">
        <v>0</v>
      </c>
      <c r="P74" s="81">
        <v>0</v>
      </c>
      <c r="Q74" s="81">
        <v>0</v>
      </c>
      <c r="R74" s="81">
        <v>0</v>
      </c>
      <c r="S74" s="81">
        <v>0</v>
      </c>
      <c r="T74" s="81">
        <v>8.16</v>
      </c>
      <c r="U74" s="81">
        <v>0</v>
      </c>
      <c r="V74" s="81">
        <v>0</v>
      </c>
      <c r="W74" s="81">
        <v>0</v>
      </c>
      <c r="X74" s="81">
        <v>0</v>
      </c>
      <c r="Y74" s="81">
        <v>0</v>
      </c>
      <c r="Z74" s="81">
        <v>0</v>
      </c>
      <c r="AA74" s="81">
        <v>0</v>
      </c>
      <c r="AB74" s="81">
        <v>0</v>
      </c>
      <c r="AC74" s="81">
        <v>8.8640000000000008</v>
      </c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1"/>
    </row>
    <row r="75" spans="1:67" ht="15" hidden="1" x14ac:dyDescent="0.25">
      <c r="A75" s="90" t="s">
        <v>99</v>
      </c>
      <c r="B75" s="90" t="s">
        <v>153</v>
      </c>
      <c r="C75" s="81">
        <v>0</v>
      </c>
      <c r="D75" s="81">
        <v>4.5590000000000002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1">
        <v>22.286000000000001</v>
      </c>
      <c r="T75" s="81">
        <v>0</v>
      </c>
      <c r="U75" s="81">
        <v>0</v>
      </c>
      <c r="V75" s="81">
        <v>0</v>
      </c>
      <c r="W75" s="81">
        <v>0</v>
      </c>
      <c r="X75" s="81">
        <v>0</v>
      </c>
      <c r="Y75" s="81">
        <v>0</v>
      </c>
      <c r="Z75" s="81">
        <v>0</v>
      </c>
      <c r="AA75" s="81">
        <v>0</v>
      </c>
      <c r="AB75" s="81">
        <v>0</v>
      </c>
      <c r="AC75" s="81">
        <v>23</v>
      </c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1"/>
    </row>
    <row r="76" spans="1:67" ht="15" hidden="1" x14ac:dyDescent="0.25">
      <c r="A76" s="90" t="s">
        <v>69</v>
      </c>
      <c r="B76" s="90" t="s">
        <v>154</v>
      </c>
      <c r="C76" s="81">
        <v>0</v>
      </c>
      <c r="D76" s="81">
        <v>0.2</v>
      </c>
      <c r="E76" s="81">
        <v>0</v>
      </c>
      <c r="F76" s="81">
        <v>0</v>
      </c>
      <c r="G76" s="81">
        <v>0</v>
      </c>
      <c r="H76" s="81">
        <v>0</v>
      </c>
      <c r="I76" s="81">
        <v>0</v>
      </c>
      <c r="J76" s="81">
        <v>0</v>
      </c>
      <c r="K76" s="81">
        <v>0</v>
      </c>
      <c r="L76" s="81">
        <v>0</v>
      </c>
      <c r="M76" s="81">
        <v>0</v>
      </c>
      <c r="N76" s="81">
        <v>0</v>
      </c>
      <c r="O76" s="81">
        <v>0</v>
      </c>
      <c r="P76" s="81">
        <v>0</v>
      </c>
      <c r="Q76" s="81">
        <v>0</v>
      </c>
      <c r="R76" s="81">
        <v>0</v>
      </c>
      <c r="S76" s="81">
        <v>9.1</v>
      </c>
      <c r="T76" s="81">
        <v>9.4</v>
      </c>
      <c r="U76" s="81">
        <v>0</v>
      </c>
      <c r="V76" s="81">
        <v>0</v>
      </c>
      <c r="W76" s="81">
        <v>0</v>
      </c>
      <c r="X76" s="81">
        <v>0</v>
      </c>
      <c r="Y76" s="81">
        <v>0</v>
      </c>
      <c r="Z76" s="81">
        <v>0</v>
      </c>
      <c r="AA76" s="81">
        <v>0</v>
      </c>
      <c r="AB76" s="81">
        <v>0</v>
      </c>
      <c r="AC76" s="81">
        <v>8</v>
      </c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1"/>
    </row>
    <row r="77" spans="1:67" ht="15" hidden="1" x14ac:dyDescent="0.25">
      <c r="A77" s="90" t="s">
        <v>155</v>
      </c>
      <c r="B77" s="90" t="s">
        <v>156</v>
      </c>
      <c r="C77" s="81">
        <v>0</v>
      </c>
      <c r="D77" s="81">
        <v>0.4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1">
        <v>0</v>
      </c>
      <c r="T77" s="81">
        <v>8.9</v>
      </c>
      <c r="U77" s="81">
        <v>0</v>
      </c>
      <c r="V77" s="81">
        <v>0</v>
      </c>
      <c r="W77" s="81">
        <v>0</v>
      </c>
      <c r="X77" s="81">
        <v>0</v>
      </c>
      <c r="Y77" s="81">
        <v>0</v>
      </c>
      <c r="Z77" s="81">
        <v>0</v>
      </c>
      <c r="AA77" s="81">
        <v>0</v>
      </c>
      <c r="AB77" s="81">
        <v>0</v>
      </c>
      <c r="AC77" s="81">
        <v>7.9</v>
      </c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1"/>
    </row>
    <row r="78" spans="1:67" ht="15" hidden="1" x14ac:dyDescent="0.25">
      <c r="A78" s="90" t="s">
        <v>157</v>
      </c>
      <c r="B78" s="90" t="s">
        <v>158</v>
      </c>
      <c r="C78" s="81">
        <v>0</v>
      </c>
      <c r="D78" s="81">
        <v>0</v>
      </c>
      <c r="E78" s="81">
        <v>0</v>
      </c>
      <c r="F78" s="81">
        <v>0</v>
      </c>
      <c r="G78" s="81">
        <v>0</v>
      </c>
      <c r="H78" s="81">
        <v>0</v>
      </c>
      <c r="I78" s="81">
        <v>0</v>
      </c>
      <c r="J78" s="81">
        <v>0</v>
      </c>
      <c r="K78" s="81">
        <v>0</v>
      </c>
      <c r="L78" s="81">
        <v>0</v>
      </c>
      <c r="M78" s="81">
        <v>0</v>
      </c>
      <c r="N78" s="81">
        <v>0</v>
      </c>
      <c r="O78" s="81">
        <v>0</v>
      </c>
      <c r="P78" s="81">
        <v>0</v>
      </c>
      <c r="Q78" s="81">
        <v>0</v>
      </c>
      <c r="R78" s="81">
        <v>0</v>
      </c>
      <c r="S78" s="81">
        <v>0</v>
      </c>
      <c r="T78" s="81">
        <v>0</v>
      </c>
      <c r="U78" s="81">
        <v>0</v>
      </c>
      <c r="V78" s="81">
        <v>0</v>
      </c>
      <c r="W78" s="81">
        <v>6</v>
      </c>
      <c r="X78" s="81">
        <v>0</v>
      </c>
      <c r="Y78" s="81">
        <v>0</v>
      </c>
      <c r="Z78" s="81">
        <v>0</v>
      </c>
      <c r="AA78" s="81">
        <v>0</v>
      </c>
      <c r="AB78" s="81">
        <v>0</v>
      </c>
      <c r="AC78" s="81">
        <v>0</v>
      </c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</row>
    <row r="79" spans="1:67" ht="15" hidden="1" x14ac:dyDescent="0.25">
      <c r="A79" s="90" t="s">
        <v>159</v>
      </c>
      <c r="B79" s="90" t="s">
        <v>160</v>
      </c>
      <c r="C79" s="81">
        <v>0</v>
      </c>
      <c r="D79" s="81">
        <v>0.45</v>
      </c>
      <c r="E79" s="81">
        <v>0</v>
      </c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0</v>
      </c>
      <c r="R79" s="81">
        <v>0</v>
      </c>
      <c r="S79" s="81">
        <v>0</v>
      </c>
      <c r="T79" s="81">
        <v>0</v>
      </c>
      <c r="U79" s="81">
        <v>0</v>
      </c>
      <c r="V79" s="81">
        <v>0</v>
      </c>
      <c r="W79" s="81">
        <v>0</v>
      </c>
      <c r="X79" s="81">
        <v>0</v>
      </c>
      <c r="Y79" s="81">
        <v>0</v>
      </c>
      <c r="Z79" s="81">
        <v>0</v>
      </c>
      <c r="AA79" s="81">
        <v>0</v>
      </c>
      <c r="AB79" s="81">
        <v>0</v>
      </c>
      <c r="AC79" s="81">
        <v>0.45</v>
      </c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</row>
    <row r="80" spans="1:67" ht="15" hidden="1" x14ac:dyDescent="0.25">
      <c r="A80" s="90" t="s">
        <v>161</v>
      </c>
      <c r="B80" s="90" t="s">
        <v>162</v>
      </c>
      <c r="C80" s="81">
        <v>0</v>
      </c>
      <c r="D80" s="81">
        <v>0.61</v>
      </c>
      <c r="E80" s="81">
        <v>0</v>
      </c>
      <c r="F80" s="81">
        <v>0</v>
      </c>
      <c r="G80" s="81">
        <v>0</v>
      </c>
      <c r="H80" s="81">
        <v>0</v>
      </c>
      <c r="I80" s="81">
        <v>0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  <c r="O80" s="81">
        <v>0</v>
      </c>
      <c r="P80" s="81">
        <v>0</v>
      </c>
      <c r="Q80" s="81">
        <v>0</v>
      </c>
      <c r="R80" s="81">
        <v>0</v>
      </c>
      <c r="S80" s="81">
        <v>0</v>
      </c>
      <c r="T80" s="81">
        <v>0</v>
      </c>
      <c r="U80" s="81">
        <v>0</v>
      </c>
      <c r="V80" s="81">
        <v>0</v>
      </c>
      <c r="W80" s="81">
        <v>8.9320000000000004</v>
      </c>
      <c r="X80" s="81">
        <v>0</v>
      </c>
      <c r="Y80" s="81">
        <v>0</v>
      </c>
      <c r="Z80" s="81">
        <v>0</v>
      </c>
      <c r="AA80" s="81">
        <v>0</v>
      </c>
      <c r="AB80" s="81">
        <v>0</v>
      </c>
      <c r="AC80" s="81">
        <v>9.4830000000000005</v>
      </c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1"/>
    </row>
    <row r="81" spans="1:67" ht="15" hidden="1" x14ac:dyDescent="0.25">
      <c r="A81" s="90" t="s">
        <v>59</v>
      </c>
      <c r="B81" s="90" t="s">
        <v>163</v>
      </c>
      <c r="C81" s="81">
        <v>0</v>
      </c>
      <c r="D81" s="81">
        <v>1.804</v>
      </c>
      <c r="E81" s="81">
        <v>0</v>
      </c>
      <c r="F81" s="81">
        <v>0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27.632000000000001</v>
      </c>
      <c r="N81" s="81">
        <v>0</v>
      </c>
      <c r="O81" s="81">
        <v>0</v>
      </c>
      <c r="P81" s="81">
        <v>0</v>
      </c>
      <c r="Q81" s="81">
        <v>0</v>
      </c>
      <c r="R81" s="81">
        <v>0</v>
      </c>
      <c r="S81" s="81">
        <v>0</v>
      </c>
      <c r="T81" s="81">
        <v>0</v>
      </c>
      <c r="U81" s="81">
        <v>0</v>
      </c>
      <c r="V81" s="81">
        <v>0</v>
      </c>
      <c r="W81" s="81">
        <v>0</v>
      </c>
      <c r="X81" s="81">
        <v>0</v>
      </c>
      <c r="Y81" s="81">
        <v>0</v>
      </c>
      <c r="Z81" s="81">
        <v>0</v>
      </c>
      <c r="AA81" s="81">
        <v>0</v>
      </c>
      <c r="AB81" s="81">
        <v>0</v>
      </c>
      <c r="AC81" s="81">
        <v>29.628</v>
      </c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1"/>
    </row>
    <row r="82" spans="1:67" ht="15" hidden="1" x14ac:dyDescent="0.25">
      <c r="A82" s="90" t="s">
        <v>82</v>
      </c>
      <c r="B82" s="90" t="s">
        <v>164</v>
      </c>
      <c r="C82" s="81">
        <v>0</v>
      </c>
      <c r="D82" s="81">
        <v>0.04</v>
      </c>
      <c r="E82" s="81">
        <v>0</v>
      </c>
      <c r="F82" s="81">
        <v>0</v>
      </c>
      <c r="G82" s="81">
        <v>0</v>
      </c>
      <c r="H82" s="81">
        <v>0</v>
      </c>
      <c r="I82" s="81">
        <v>0</v>
      </c>
      <c r="J82" s="81">
        <v>0</v>
      </c>
      <c r="K82" s="81">
        <v>0</v>
      </c>
      <c r="L82" s="81">
        <v>0</v>
      </c>
      <c r="M82" s="81">
        <v>0</v>
      </c>
      <c r="N82" s="81">
        <v>0</v>
      </c>
      <c r="O82" s="81">
        <v>12.3</v>
      </c>
      <c r="P82" s="81">
        <v>0</v>
      </c>
      <c r="Q82" s="81">
        <v>0</v>
      </c>
      <c r="R82" s="81">
        <v>0</v>
      </c>
      <c r="S82" s="81">
        <v>0</v>
      </c>
      <c r="T82" s="81">
        <v>0</v>
      </c>
      <c r="U82" s="81">
        <v>0</v>
      </c>
      <c r="V82" s="81">
        <v>0</v>
      </c>
      <c r="W82" s="81">
        <v>0</v>
      </c>
      <c r="X82" s="81">
        <v>0</v>
      </c>
      <c r="Y82" s="81">
        <v>0</v>
      </c>
      <c r="Z82" s="81">
        <v>0</v>
      </c>
      <c r="AA82" s="81">
        <v>0</v>
      </c>
      <c r="AB82" s="81">
        <v>0</v>
      </c>
      <c r="AC82" s="81">
        <v>13.3</v>
      </c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1"/>
    </row>
    <row r="83" spans="1:67" ht="15" hidden="1" x14ac:dyDescent="0.25">
      <c r="A83" s="90" t="s">
        <v>165</v>
      </c>
      <c r="B83" s="90" t="s">
        <v>166</v>
      </c>
      <c r="C83" s="81">
        <v>0</v>
      </c>
      <c r="D83" s="81">
        <v>0.61399999999999999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81">
        <v>0</v>
      </c>
      <c r="P83" s="81">
        <v>0</v>
      </c>
      <c r="Q83" s="81">
        <v>0</v>
      </c>
      <c r="R83" s="81">
        <v>0</v>
      </c>
      <c r="S83" s="81">
        <v>0</v>
      </c>
      <c r="T83" s="81">
        <v>3.5070000000000001</v>
      </c>
      <c r="U83" s="81">
        <v>0</v>
      </c>
      <c r="V83" s="81">
        <v>0</v>
      </c>
      <c r="W83" s="81">
        <v>0</v>
      </c>
      <c r="X83" s="81">
        <v>0</v>
      </c>
      <c r="Y83" s="81">
        <v>0</v>
      </c>
      <c r="Z83" s="81">
        <v>0</v>
      </c>
      <c r="AA83" s="81">
        <v>0.69699999999999995</v>
      </c>
      <c r="AB83" s="81">
        <v>0</v>
      </c>
      <c r="AC83" s="81">
        <v>4.819</v>
      </c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1"/>
    </row>
    <row r="84" spans="1:67" ht="15" hidden="1" x14ac:dyDescent="0.25">
      <c r="A84" s="90" t="s">
        <v>143</v>
      </c>
      <c r="B84" s="90" t="s">
        <v>167</v>
      </c>
      <c r="C84" s="81">
        <v>0</v>
      </c>
      <c r="D84" s="81">
        <v>1.5</v>
      </c>
      <c r="E84" s="81">
        <v>0</v>
      </c>
      <c r="F84" s="81">
        <v>0</v>
      </c>
      <c r="G84" s="81">
        <v>0</v>
      </c>
      <c r="H84" s="81">
        <v>0</v>
      </c>
      <c r="I84" s="81">
        <v>0</v>
      </c>
      <c r="J84" s="81">
        <v>0</v>
      </c>
      <c r="K84" s="81">
        <v>0</v>
      </c>
      <c r="L84" s="81">
        <v>0</v>
      </c>
      <c r="M84" s="81">
        <v>0</v>
      </c>
      <c r="N84" s="81">
        <v>0</v>
      </c>
      <c r="O84" s="81">
        <v>18</v>
      </c>
      <c r="P84" s="81">
        <v>0</v>
      </c>
      <c r="Q84" s="81">
        <v>0</v>
      </c>
      <c r="R84" s="81">
        <v>0</v>
      </c>
      <c r="S84" s="81">
        <v>0</v>
      </c>
      <c r="T84" s="81">
        <v>4</v>
      </c>
      <c r="U84" s="81">
        <v>0</v>
      </c>
      <c r="V84" s="81">
        <v>0</v>
      </c>
      <c r="W84" s="81">
        <v>0</v>
      </c>
      <c r="X84" s="81">
        <v>0</v>
      </c>
      <c r="Y84" s="81">
        <v>0</v>
      </c>
      <c r="Z84" s="81">
        <v>0</v>
      </c>
      <c r="AA84" s="81">
        <v>0</v>
      </c>
      <c r="AB84" s="81">
        <v>0</v>
      </c>
      <c r="AC84" s="81">
        <v>20.276</v>
      </c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1"/>
    </row>
    <row r="85" spans="1:67" ht="15" hidden="1" x14ac:dyDescent="0.25">
      <c r="A85" s="90" t="s">
        <v>771</v>
      </c>
      <c r="B85" s="90" t="s">
        <v>168</v>
      </c>
      <c r="C85" s="81">
        <v>0</v>
      </c>
      <c r="D85" s="81">
        <v>1.175</v>
      </c>
      <c r="E85" s="81">
        <v>0</v>
      </c>
      <c r="F85" s="81">
        <v>0</v>
      </c>
      <c r="G85" s="81">
        <v>0</v>
      </c>
      <c r="H85" s="81">
        <v>0</v>
      </c>
      <c r="I85" s="81">
        <v>0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0</v>
      </c>
      <c r="R85" s="81">
        <v>0</v>
      </c>
      <c r="S85" s="81">
        <v>0</v>
      </c>
      <c r="T85" s="81">
        <v>0</v>
      </c>
      <c r="U85" s="81">
        <v>0</v>
      </c>
      <c r="V85" s="81">
        <v>0</v>
      </c>
      <c r="W85" s="81">
        <v>0</v>
      </c>
      <c r="X85" s="81">
        <v>0</v>
      </c>
      <c r="Y85" s="81">
        <v>0</v>
      </c>
      <c r="Z85" s="81">
        <v>0</v>
      </c>
      <c r="AA85" s="81">
        <v>0</v>
      </c>
      <c r="AB85" s="81">
        <v>0</v>
      </c>
      <c r="AC85" s="81">
        <v>1.02</v>
      </c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1"/>
    </row>
    <row r="86" spans="1:67" ht="15" hidden="1" x14ac:dyDescent="0.25">
      <c r="A86" s="90" t="s">
        <v>80</v>
      </c>
      <c r="B86" s="90" t="s">
        <v>169</v>
      </c>
      <c r="C86" s="81">
        <v>0</v>
      </c>
      <c r="D86" s="81">
        <v>0.12</v>
      </c>
      <c r="E86" s="81">
        <v>0</v>
      </c>
      <c r="F86" s="81">
        <v>0</v>
      </c>
      <c r="G86" s="81">
        <v>0</v>
      </c>
      <c r="H86" s="81">
        <v>0</v>
      </c>
      <c r="I86" s="81">
        <v>0</v>
      </c>
      <c r="J86" s="81">
        <v>0</v>
      </c>
      <c r="K86" s="81">
        <v>0</v>
      </c>
      <c r="L86" s="81">
        <v>0</v>
      </c>
      <c r="M86" s="81">
        <v>0</v>
      </c>
      <c r="N86" s="81">
        <v>0</v>
      </c>
      <c r="O86" s="81">
        <v>0</v>
      </c>
      <c r="P86" s="81">
        <v>0</v>
      </c>
      <c r="Q86" s="81">
        <v>0</v>
      </c>
      <c r="R86" s="81">
        <v>0</v>
      </c>
      <c r="S86" s="81">
        <v>0</v>
      </c>
      <c r="T86" s="81">
        <v>6.1070000000000002</v>
      </c>
      <c r="U86" s="81">
        <v>0</v>
      </c>
      <c r="V86" s="81">
        <v>0</v>
      </c>
      <c r="W86" s="81">
        <v>0</v>
      </c>
      <c r="X86" s="81">
        <v>0</v>
      </c>
      <c r="Y86" s="81">
        <v>0</v>
      </c>
      <c r="Z86" s="81">
        <v>0</v>
      </c>
      <c r="AA86" s="81">
        <v>0</v>
      </c>
      <c r="AB86" s="81">
        <v>0</v>
      </c>
      <c r="AC86" s="81">
        <v>5.4340000000000002</v>
      </c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1"/>
    </row>
    <row r="87" spans="1:67" ht="15" hidden="1" x14ac:dyDescent="0.25">
      <c r="A87" s="90" t="s">
        <v>771</v>
      </c>
      <c r="B87" s="90" t="s">
        <v>170</v>
      </c>
      <c r="C87" s="81">
        <v>0</v>
      </c>
      <c r="D87" s="81">
        <v>1.208</v>
      </c>
      <c r="E87" s="81">
        <v>0</v>
      </c>
      <c r="F87" s="81">
        <v>0</v>
      </c>
      <c r="G87" s="81">
        <v>0</v>
      </c>
      <c r="H87" s="81">
        <v>0</v>
      </c>
      <c r="I87" s="81">
        <v>0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81">
        <v>1.9430000000000001</v>
      </c>
      <c r="P87" s="81">
        <v>0</v>
      </c>
      <c r="Q87" s="81">
        <v>0</v>
      </c>
      <c r="R87" s="81">
        <v>0</v>
      </c>
      <c r="S87" s="81">
        <v>0</v>
      </c>
      <c r="T87" s="81">
        <v>5.66</v>
      </c>
      <c r="U87" s="81">
        <v>0</v>
      </c>
      <c r="V87" s="81">
        <v>0</v>
      </c>
      <c r="W87" s="81">
        <v>0</v>
      </c>
      <c r="X87" s="81">
        <v>0</v>
      </c>
      <c r="Y87" s="81">
        <v>0</v>
      </c>
      <c r="Z87" s="81">
        <v>0</v>
      </c>
      <c r="AA87" s="81">
        <v>0</v>
      </c>
      <c r="AB87" s="81">
        <v>0</v>
      </c>
      <c r="AC87" s="81">
        <v>7.5510000000000002</v>
      </c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1"/>
    </row>
    <row r="88" spans="1:67" ht="15" hidden="1" x14ac:dyDescent="0.25">
      <c r="A88" s="90" t="s">
        <v>151</v>
      </c>
      <c r="B88" s="90" t="s">
        <v>171</v>
      </c>
      <c r="C88" s="81">
        <v>0</v>
      </c>
      <c r="D88" s="81">
        <v>0.7</v>
      </c>
      <c r="E88" s="81">
        <v>0</v>
      </c>
      <c r="F88" s="81">
        <v>0</v>
      </c>
      <c r="G88" s="81">
        <v>0</v>
      </c>
      <c r="H88" s="81">
        <v>0</v>
      </c>
      <c r="I88" s="81">
        <v>0</v>
      </c>
      <c r="J88" s="81">
        <v>0</v>
      </c>
      <c r="K88" s="81">
        <v>0</v>
      </c>
      <c r="L88" s="81">
        <v>0</v>
      </c>
      <c r="M88" s="81">
        <v>0</v>
      </c>
      <c r="N88" s="81">
        <v>0</v>
      </c>
      <c r="O88" s="81">
        <v>0.7</v>
      </c>
      <c r="P88" s="81">
        <v>0</v>
      </c>
      <c r="Q88" s="81">
        <v>0</v>
      </c>
      <c r="R88" s="81">
        <v>0</v>
      </c>
      <c r="S88" s="81">
        <v>0</v>
      </c>
      <c r="T88" s="81">
        <v>9.1999999999999993</v>
      </c>
      <c r="U88" s="81">
        <v>0</v>
      </c>
      <c r="V88" s="81">
        <v>0</v>
      </c>
      <c r="W88" s="81">
        <v>0</v>
      </c>
      <c r="X88" s="81">
        <v>0</v>
      </c>
      <c r="Y88" s="81">
        <v>0</v>
      </c>
      <c r="Z88" s="81">
        <v>0</v>
      </c>
      <c r="AA88" s="81">
        <v>0</v>
      </c>
      <c r="AB88" s="81">
        <v>0</v>
      </c>
      <c r="AC88" s="81">
        <v>10.6</v>
      </c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</row>
    <row r="89" spans="1:67" ht="15" hidden="1" x14ac:dyDescent="0.25">
      <c r="A89" s="90" t="s">
        <v>136</v>
      </c>
      <c r="B89" s="90" t="s">
        <v>172</v>
      </c>
      <c r="C89" s="81">
        <v>0</v>
      </c>
      <c r="D89" s="81">
        <v>0.8</v>
      </c>
      <c r="E89" s="81">
        <v>0</v>
      </c>
      <c r="F89" s="81">
        <v>0</v>
      </c>
      <c r="G89" s="81">
        <v>0</v>
      </c>
      <c r="H89" s="81">
        <v>0</v>
      </c>
      <c r="I89" s="81">
        <v>0</v>
      </c>
      <c r="J89" s="81">
        <v>0</v>
      </c>
      <c r="K89" s="81">
        <v>0</v>
      </c>
      <c r="L89" s="81">
        <v>0</v>
      </c>
      <c r="M89" s="81">
        <v>0</v>
      </c>
      <c r="N89" s="81">
        <v>0</v>
      </c>
      <c r="O89" s="81">
        <v>13.6</v>
      </c>
      <c r="P89" s="81">
        <v>0</v>
      </c>
      <c r="Q89" s="81">
        <v>0</v>
      </c>
      <c r="R89" s="81">
        <v>0</v>
      </c>
      <c r="S89" s="81">
        <v>0</v>
      </c>
      <c r="T89" s="81">
        <v>0</v>
      </c>
      <c r="U89" s="81">
        <v>0</v>
      </c>
      <c r="V89" s="81">
        <v>0</v>
      </c>
      <c r="W89" s="81">
        <v>0</v>
      </c>
      <c r="X89" s="81">
        <v>0</v>
      </c>
      <c r="Y89" s="81">
        <v>0</v>
      </c>
      <c r="Z89" s="81">
        <v>0</v>
      </c>
      <c r="AA89" s="81">
        <v>0</v>
      </c>
      <c r="AB89" s="81">
        <v>0</v>
      </c>
      <c r="AC89" s="81">
        <v>11.2</v>
      </c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1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1"/>
      <c r="BO89" s="81"/>
    </row>
    <row r="90" spans="1:67" ht="15" hidden="1" x14ac:dyDescent="0.25">
      <c r="A90" s="90" t="s">
        <v>71</v>
      </c>
      <c r="B90" s="90" t="s">
        <v>173</v>
      </c>
      <c r="C90" s="81">
        <v>0</v>
      </c>
      <c r="D90" s="81">
        <v>1.88</v>
      </c>
      <c r="E90" s="81">
        <v>0</v>
      </c>
      <c r="F90" s="81">
        <v>0</v>
      </c>
      <c r="G90" s="81">
        <v>0</v>
      </c>
      <c r="H90" s="81">
        <v>0</v>
      </c>
      <c r="I90" s="81">
        <v>0</v>
      </c>
      <c r="J90" s="81">
        <v>0</v>
      </c>
      <c r="K90" s="81">
        <v>0</v>
      </c>
      <c r="L90" s="81">
        <v>0</v>
      </c>
      <c r="M90" s="81">
        <v>0</v>
      </c>
      <c r="N90" s="81">
        <v>0</v>
      </c>
      <c r="O90" s="81">
        <v>0</v>
      </c>
      <c r="P90" s="81">
        <v>0</v>
      </c>
      <c r="Q90" s="81">
        <v>0</v>
      </c>
      <c r="R90" s="81">
        <v>0</v>
      </c>
      <c r="S90" s="81">
        <v>11.52</v>
      </c>
      <c r="T90" s="81">
        <v>0</v>
      </c>
      <c r="U90" s="81">
        <v>0</v>
      </c>
      <c r="V90" s="81">
        <v>0</v>
      </c>
      <c r="W90" s="81">
        <v>0</v>
      </c>
      <c r="X90" s="81">
        <v>0</v>
      </c>
      <c r="Y90" s="81">
        <v>0</v>
      </c>
      <c r="Z90" s="81">
        <v>0</v>
      </c>
      <c r="AA90" s="81">
        <v>0</v>
      </c>
      <c r="AB90" s="81">
        <v>0</v>
      </c>
      <c r="AC90" s="81">
        <v>0</v>
      </c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1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1"/>
      <c r="BO90" s="81"/>
    </row>
    <row r="91" spans="1:67" ht="15" hidden="1" x14ac:dyDescent="0.25">
      <c r="A91" s="90" t="s">
        <v>84</v>
      </c>
      <c r="B91" s="90" t="s">
        <v>174</v>
      </c>
      <c r="C91" s="81">
        <v>0</v>
      </c>
      <c r="D91" s="81">
        <v>0.34</v>
      </c>
      <c r="E91" s="81">
        <v>0</v>
      </c>
      <c r="F91" s="81">
        <v>0</v>
      </c>
      <c r="G91" s="81">
        <v>0</v>
      </c>
      <c r="H91" s="81">
        <v>0</v>
      </c>
      <c r="I91" s="81">
        <v>0</v>
      </c>
      <c r="J91" s="81">
        <v>0</v>
      </c>
      <c r="K91" s="81">
        <v>0</v>
      </c>
      <c r="L91" s="81">
        <v>0</v>
      </c>
      <c r="M91" s="81">
        <v>0</v>
      </c>
      <c r="N91" s="81">
        <v>8.6999999999999994E-2</v>
      </c>
      <c r="O91" s="81">
        <v>10.75</v>
      </c>
      <c r="P91" s="81">
        <v>0</v>
      </c>
      <c r="Q91" s="81">
        <v>0</v>
      </c>
      <c r="R91" s="81">
        <v>0</v>
      </c>
      <c r="S91" s="81">
        <v>0</v>
      </c>
      <c r="T91" s="81">
        <v>0</v>
      </c>
      <c r="U91" s="81">
        <v>3.7</v>
      </c>
      <c r="V91" s="81">
        <v>0</v>
      </c>
      <c r="W91" s="81">
        <v>0</v>
      </c>
      <c r="X91" s="81">
        <v>0</v>
      </c>
      <c r="Y91" s="81">
        <v>0</v>
      </c>
      <c r="Z91" s="81">
        <v>0</v>
      </c>
      <c r="AA91" s="81">
        <v>0</v>
      </c>
      <c r="AB91" s="81">
        <v>0</v>
      </c>
      <c r="AC91" s="81">
        <v>12.8</v>
      </c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1"/>
      <c r="BO91" s="81"/>
    </row>
    <row r="92" spans="1:67" ht="15" hidden="1" x14ac:dyDescent="0.25">
      <c r="A92" s="90" t="s">
        <v>157</v>
      </c>
      <c r="B92" s="90" t="s">
        <v>175</v>
      </c>
      <c r="C92" s="81">
        <v>0</v>
      </c>
      <c r="D92" s="81">
        <v>0</v>
      </c>
      <c r="E92" s="81">
        <v>0</v>
      </c>
      <c r="F92" s="81">
        <v>0</v>
      </c>
      <c r="G92" s="81">
        <v>0</v>
      </c>
      <c r="H92" s="81">
        <v>0</v>
      </c>
      <c r="I92" s="81">
        <v>0</v>
      </c>
      <c r="J92" s="81">
        <v>0</v>
      </c>
      <c r="K92" s="81">
        <v>0</v>
      </c>
      <c r="L92" s="81">
        <v>0</v>
      </c>
      <c r="M92" s="81">
        <v>0</v>
      </c>
      <c r="N92" s="81">
        <v>0</v>
      </c>
      <c r="O92" s="81">
        <v>1.84</v>
      </c>
      <c r="P92" s="81">
        <v>0</v>
      </c>
      <c r="Q92" s="81">
        <v>0</v>
      </c>
      <c r="R92" s="81">
        <v>0.57999999999999996</v>
      </c>
      <c r="S92" s="81">
        <v>0</v>
      </c>
      <c r="T92" s="81">
        <v>2.04</v>
      </c>
      <c r="U92" s="81">
        <v>0</v>
      </c>
      <c r="V92" s="81">
        <v>0</v>
      </c>
      <c r="W92" s="81">
        <v>0</v>
      </c>
      <c r="X92" s="81">
        <v>0</v>
      </c>
      <c r="Y92" s="81">
        <v>0</v>
      </c>
      <c r="Z92" s="81">
        <v>0</v>
      </c>
      <c r="AA92" s="81">
        <v>0</v>
      </c>
      <c r="AB92" s="81">
        <v>0</v>
      </c>
      <c r="AC92" s="81">
        <v>4.0199999999999996</v>
      </c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1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1"/>
      <c r="BO92" s="81"/>
    </row>
    <row r="93" spans="1:67" ht="15" hidden="1" x14ac:dyDescent="0.25">
      <c r="A93" s="90" t="s">
        <v>771</v>
      </c>
      <c r="B93" s="90" t="s">
        <v>599</v>
      </c>
      <c r="C93" s="81">
        <v>0</v>
      </c>
      <c r="D93" s="81">
        <v>7.6999999999999999E-2</v>
      </c>
      <c r="E93" s="81">
        <v>0</v>
      </c>
      <c r="F93" s="81">
        <v>0</v>
      </c>
      <c r="G93" s="81">
        <v>0</v>
      </c>
      <c r="H93" s="81">
        <v>0</v>
      </c>
      <c r="I93" s="81">
        <v>0</v>
      </c>
      <c r="J93" s="81">
        <v>0</v>
      </c>
      <c r="K93" s="81">
        <v>0</v>
      </c>
      <c r="L93" s="81">
        <v>0</v>
      </c>
      <c r="M93" s="81">
        <v>0</v>
      </c>
      <c r="N93" s="81">
        <v>0</v>
      </c>
      <c r="O93" s="81">
        <v>0</v>
      </c>
      <c r="P93" s="81">
        <v>0</v>
      </c>
      <c r="Q93" s="81">
        <v>0</v>
      </c>
      <c r="R93" s="81">
        <v>0</v>
      </c>
      <c r="S93" s="81">
        <v>0</v>
      </c>
      <c r="T93" s="81">
        <v>0</v>
      </c>
      <c r="U93" s="81">
        <v>0</v>
      </c>
      <c r="V93" s="81">
        <v>0</v>
      </c>
      <c r="W93" s="81">
        <v>0</v>
      </c>
      <c r="X93" s="81">
        <v>0</v>
      </c>
      <c r="Y93" s="81">
        <v>0</v>
      </c>
      <c r="Z93" s="81">
        <v>0</v>
      </c>
      <c r="AA93" s="81">
        <v>0</v>
      </c>
      <c r="AB93" s="81">
        <v>0</v>
      </c>
      <c r="AC93" s="81">
        <v>6.7000000000000004E-2</v>
      </c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1"/>
      <c r="BO93" s="81"/>
    </row>
    <row r="94" spans="1:67" ht="15" hidden="1" x14ac:dyDescent="0.25">
      <c r="A94" s="90" t="s">
        <v>176</v>
      </c>
      <c r="B94" s="90" t="s">
        <v>177</v>
      </c>
      <c r="C94" s="81">
        <v>0</v>
      </c>
      <c r="D94" s="81">
        <v>0</v>
      </c>
      <c r="E94" s="81">
        <v>0</v>
      </c>
      <c r="F94" s="81">
        <v>0</v>
      </c>
      <c r="G94" s="81">
        <v>0</v>
      </c>
      <c r="H94" s="81">
        <v>0</v>
      </c>
      <c r="I94" s="81">
        <v>0</v>
      </c>
      <c r="J94" s="81">
        <v>0</v>
      </c>
      <c r="K94" s="81">
        <v>0</v>
      </c>
      <c r="L94" s="81">
        <v>0</v>
      </c>
      <c r="M94" s="81">
        <v>0</v>
      </c>
      <c r="N94" s="81">
        <v>0</v>
      </c>
      <c r="O94" s="81">
        <v>0</v>
      </c>
      <c r="P94" s="81">
        <v>0</v>
      </c>
      <c r="Q94" s="81">
        <v>0</v>
      </c>
      <c r="R94" s="81">
        <v>0</v>
      </c>
      <c r="S94" s="81">
        <v>0</v>
      </c>
      <c r="T94" s="81">
        <v>0</v>
      </c>
      <c r="U94" s="81">
        <v>0</v>
      </c>
      <c r="V94" s="81">
        <v>0</v>
      </c>
      <c r="W94" s="81">
        <v>0</v>
      </c>
      <c r="X94" s="81">
        <v>0</v>
      </c>
      <c r="Y94" s="81">
        <v>0</v>
      </c>
      <c r="Z94" s="81">
        <v>0</v>
      </c>
      <c r="AA94" s="81">
        <v>0</v>
      </c>
      <c r="AB94" s="81">
        <v>0</v>
      </c>
      <c r="AC94" s="81">
        <v>0</v>
      </c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1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1"/>
      <c r="BO94" s="81"/>
    </row>
    <row r="95" spans="1:67" ht="15" hidden="1" x14ac:dyDescent="0.25">
      <c r="A95" s="90" t="s">
        <v>67</v>
      </c>
      <c r="B95" s="90" t="s">
        <v>178</v>
      </c>
      <c r="C95" s="81">
        <v>0</v>
      </c>
      <c r="D95" s="81">
        <v>3.0390000000000001</v>
      </c>
      <c r="E95" s="81">
        <v>0</v>
      </c>
      <c r="F95" s="81">
        <v>1.845</v>
      </c>
      <c r="G95" s="81">
        <v>0</v>
      </c>
      <c r="H95" s="81">
        <v>7.9379999999999997</v>
      </c>
      <c r="I95" s="81">
        <v>0</v>
      </c>
      <c r="J95" s="81">
        <v>0</v>
      </c>
      <c r="K95" s="81">
        <v>0</v>
      </c>
      <c r="L95" s="81">
        <v>0</v>
      </c>
      <c r="M95" s="81">
        <v>0</v>
      </c>
      <c r="N95" s="81">
        <v>0</v>
      </c>
      <c r="O95" s="81">
        <v>0</v>
      </c>
      <c r="P95" s="81">
        <v>0</v>
      </c>
      <c r="Q95" s="81">
        <v>0</v>
      </c>
      <c r="R95" s="81">
        <v>18.715</v>
      </c>
      <c r="S95" s="81">
        <v>0</v>
      </c>
      <c r="T95" s="81">
        <v>11.962</v>
      </c>
      <c r="U95" s="81">
        <v>0</v>
      </c>
      <c r="V95" s="81">
        <v>10.313000000000001</v>
      </c>
      <c r="W95" s="81">
        <v>0</v>
      </c>
      <c r="X95" s="81">
        <v>0</v>
      </c>
      <c r="Y95" s="81">
        <v>0</v>
      </c>
      <c r="Z95" s="81">
        <v>0</v>
      </c>
      <c r="AA95" s="81">
        <v>0.99399999999999999</v>
      </c>
      <c r="AB95" s="81">
        <v>0</v>
      </c>
      <c r="AC95" s="81">
        <v>47.42</v>
      </c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1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1"/>
      <c r="BO95" s="81"/>
    </row>
    <row r="96" spans="1:67" ht="15" hidden="1" x14ac:dyDescent="0.25">
      <c r="A96" s="90" t="s">
        <v>179</v>
      </c>
      <c r="B96" s="90" t="s">
        <v>180</v>
      </c>
      <c r="C96" s="81">
        <v>0</v>
      </c>
      <c r="D96" s="81">
        <v>1</v>
      </c>
      <c r="E96" s="81">
        <v>0</v>
      </c>
      <c r="F96" s="81">
        <v>13</v>
      </c>
      <c r="G96" s="81">
        <v>0</v>
      </c>
      <c r="H96" s="81">
        <v>0</v>
      </c>
      <c r="I96" s="81">
        <v>0</v>
      </c>
      <c r="J96" s="81">
        <v>0</v>
      </c>
      <c r="K96" s="81">
        <v>0</v>
      </c>
      <c r="L96" s="81">
        <v>0</v>
      </c>
      <c r="M96" s="81">
        <v>0</v>
      </c>
      <c r="N96" s="81">
        <v>0</v>
      </c>
      <c r="O96" s="81">
        <v>0</v>
      </c>
      <c r="P96" s="81">
        <v>0</v>
      </c>
      <c r="Q96" s="81">
        <v>0</v>
      </c>
      <c r="R96" s="81">
        <v>0</v>
      </c>
      <c r="S96" s="81">
        <v>0</v>
      </c>
      <c r="T96" s="81">
        <v>43</v>
      </c>
      <c r="U96" s="81">
        <v>0</v>
      </c>
      <c r="V96" s="81">
        <v>0</v>
      </c>
      <c r="W96" s="81">
        <v>0</v>
      </c>
      <c r="X96" s="81">
        <v>122</v>
      </c>
      <c r="Y96" s="81">
        <v>0</v>
      </c>
      <c r="Z96" s="81">
        <v>0</v>
      </c>
      <c r="AA96" s="81">
        <v>0.04</v>
      </c>
      <c r="AB96" s="81">
        <v>0</v>
      </c>
      <c r="AC96" s="81">
        <v>153</v>
      </c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1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1"/>
      <c r="BO96" s="81"/>
    </row>
    <row r="97" spans="1:67" ht="15" hidden="1" x14ac:dyDescent="0.25">
      <c r="A97" s="90" t="s">
        <v>181</v>
      </c>
      <c r="B97" s="90" t="s">
        <v>182</v>
      </c>
      <c r="C97" s="81">
        <v>0</v>
      </c>
      <c r="D97" s="81">
        <v>8.9399999999999993E-2</v>
      </c>
      <c r="E97" s="81">
        <v>0</v>
      </c>
      <c r="F97" s="81">
        <v>0</v>
      </c>
      <c r="G97" s="81">
        <v>0</v>
      </c>
      <c r="H97" s="81">
        <v>0</v>
      </c>
      <c r="I97" s="81">
        <v>0</v>
      </c>
      <c r="J97" s="81">
        <v>0</v>
      </c>
      <c r="K97" s="81">
        <v>0</v>
      </c>
      <c r="L97" s="81">
        <v>0</v>
      </c>
      <c r="M97" s="81">
        <v>0</v>
      </c>
      <c r="N97" s="81">
        <v>0</v>
      </c>
      <c r="O97" s="81">
        <v>0</v>
      </c>
      <c r="P97" s="81">
        <v>0</v>
      </c>
      <c r="Q97" s="81">
        <v>0</v>
      </c>
      <c r="R97" s="81">
        <v>0</v>
      </c>
      <c r="S97" s="81">
        <v>0</v>
      </c>
      <c r="T97" s="81">
        <v>2.923</v>
      </c>
      <c r="U97" s="81">
        <v>0</v>
      </c>
      <c r="V97" s="81">
        <v>0</v>
      </c>
      <c r="W97" s="81">
        <v>0</v>
      </c>
      <c r="X97" s="81">
        <v>0</v>
      </c>
      <c r="Y97" s="81">
        <v>0</v>
      </c>
      <c r="Z97" s="81">
        <v>0</v>
      </c>
      <c r="AA97" s="81">
        <v>0</v>
      </c>
      <c r="AB97" s="81">
        <v>0</v>
      </c>
      <c r="AC97" s="81">
        <v>2.44</v>
      </c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1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1"/>
      <c r="BO97" s="81"/>
    </row>
    <row r="98" spans="1:67" ht="15" hidden="1" x14ac:dyDescent="0.25">
      <c r="A98" s="90" t="s">
        <v>183</v>
      </c>
      <c r="B98" s="90" t="s">
        <v>184</v>
      </c>
      <c r="C98" s="81">
        <v>0</v>
      </c>
      <c r="D98" s="81">
        <v>4.5</v>
      </c>
      <c r="E98" s="81">
        <v>0</v>
      </c>
      <c r="F98" s="81">
        <v>0</v>
      </c>
      <c r="G98" s="81">
        <v>0</v>
      </c>
      <c r="H98" s="81">
        <v>0</v>
      </c>
      <c r="I98" s="81">
        <v>0</v>
      </c>
      <c r="J98" s="81">
        <v>0</v>
      </c>
      <c r="K98" s="81">
        <v>110</v>
      </c>
      <c r="L98" s="81">
        <v>192.5</v>
      </c>
      <c r="M98" s="81">
        <v>17.5</v>
      </c>
      <c r="N98" s="81">
        <v>0</v>
      </c>
      <c r="O98" s="81">
        <v>48</v>
      </c>
      <c r="P98" s="81">
        <v>0</v>
      </c>
      <c r="Q98" s="81">
        <v>0</v>
      </c>
      <c r="R98" s="81">
        <v>0</v>
      </c>
      <c r="S98" s="81">
        <v>0</v>
      </c>
      <c r="T98" s="81">
        <v>0</v>
      </c>
      <c r="U98" s="81">
        <v>0</v>
      </c>
      <c r="V98" s="81">
        <v>0</v>
      </c>
      <c r="W98" s="81">
        <v>0</v>
      </c>
      <c r="X98" s="81">
        <v>0</v>
      </c>
      <c r="Y98" s="81">
        <v>0</v>
      </c>
      <c r="Z98" s="81">
        <v>0</v>
      </c>
      <c r="AA98" s="81">
        <v>0</v>
      </c>
      <c r="AB98" s="81">
        <v>0</v>
      </c>
      <c r="AC98" s="81">
        <v>408.7</v>
      </c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1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1"/>
      <c r="BO98" s="81"/>
    </row>
    <row r="99" spans="1:67" ht="15" hidden="1" x14ac:dyDescent="0.25">
      <c r="A99" s="90" t="s">
        <v>185</v>
      </c>
      <c r="B99" s="90" t="s">
        <v>186</v>
      </c>
      <c r="C99" s="81">
        <v>0</v>
      </c>
      <c r="D99" s="81">
        <v>13</v>
      </c>
      <c r="E99" s="81">
        <v>0</v>
      </c>
      <c r="F99" s="81">
        <v>7</v>
      </c>
      <c r="G99" s="81">
        <v>94</v>
      </c>
      <c r="H99" s="81">
        <v>0</v>
      </c>
      <c r="I99" s="81">
        <v>1087</v>
      </c>
      <c r="J99" s="81">
        <v>0</v>
      </c>
      <c r="K99" s="81">
        <v>0</v>
      </c>
      <c r="L99" s="81">
        <v>0</v>
      </c>
      <c r="M99" s="81">
        <v>247</v>
      </c>
      <c r="N99" s="81">
        <v>0</v>
      </c>
      <c r="O99" s="81">
        <v>0</v>
      </c>
      <c r="P99" s="81">
        <v>0</v>
      </c>
      <c r="Q99" s="81">
        <v>0</v>
      </c>
      <c r="R99" s="81">
        <v>21</v>
      </c>
      <c r="S99" s="81">
        <v>0</v>
      </c>
      <c r="T99" s="81">
        <v>105</v>
      </c>
      <c r="U99" s="81">
        <v>0</v>
      </c>
      <c r="V99" s="81">
        <v>0</v>
      </c>
      <c r="W99" s="81">
        <v>0</v>
      </c>
      <c r="X99" s="81">
        <v>0</v>
      </c>
      <c r="Y99" s="81">
        <v>51</v>
      </c>
      <c r="Z99" s="81">
        <v>162</v>
      </c>
      <c r="AA99" s="81">
        <v>0</v>
      </c>
      <c r="AB99" s="81">
        <v>0</v>
      </c>
      <c r="AC99" s="81">
        <v>519</v>
      </c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1"/>
      <c r="BO99" s="81"/>
    </row>
    <row r="100" spans="1:67" ht="15" hidden="1" x14ac:dyDescent="0.25">
      <c r="A100" s="90" t="s">
        <v>187</v>
      </c>
      <c r="B100" s="90" t="s">
        <v>188</v>
      </c>
      <c r="C100" s="81">
        <v>0</v>
      </c>
      <c r="D100" s="81">
        <v>1.86</v>
      </c>
      <c r="E100" s="81">
        <v>0</v>
      </c>
      <c r="F100" s="81">
        <v>0</v>
      </c>
      <c r="G100" s="81">
        <v>0</v>
      </c>
      <c r="H100" s="81">
        <v>0</v>
      </c>
      <c r="I100" s="81">
        <v>0</v>
      </c>
      <c r="J100" s="81">
        <v>0</v>
      </c>
      <c r="K100" s="81">
        <v>0</v>
      </c>
      <c r="L100" s="81">
        <v>0</v>
      </c>
      <c r="M100" s="81">
        <v>0</v>
      </c>
      <c r="N100" s="81">
        <v>0</v>
      </c>
      <c r="O100" s="81">
        <v>37.799999999999997</v>
      </c>
      <c r="P100" s="81">
        <v>0</v>
      </c>
      <c r="Q100" s="81">
        <v>0</v>
      </c>
      <c r="R100" s="81">
        <v>0</v>
      </c>
      <c r="S100" s="81">
        <v>0</v>
      </c>
      <c r="T100" s="81">
        <v>0</v>
      </c>
      <c r="U100" s="81">
        <v>0</v>
      </c>
      <c r="V100" s="81">
        <v>0</v>
      </c>
      <c r="W100" s="81">
        <v>0</v>
      </c>
      <c r="X100" s="81">
        <v>0</v>
      </c>
      <c r="Y100" s="81">
        <v>0</v>
      </c>
      <c r="Z100" s="81">
        <v>0</v>
      </c>
      <c r="AA100" s="81">
        <v>0</v>
      </c>
      <c r="AB100" s="81">
        <v>0</v>
      </c>
      <c r="AC100" s="81">
        <v>0</v>
      </c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1"/>
      <c r="BO100" s="81"/>
    </row>
    <row r="101" spans="1:67" ht="15" hidden="1" x14ac:dyDescent="0.25">
      <c r="A101" s="90" t="s">
        <v>189</v>
      </c>
      <c r="B101" s="90" t="s">
        <v>190</v>
      </c>
      <c r="C101" s="81">
        <v>0</v>
      </c>
      <c r="D101" s="81">
        <v>1.8</v>
      </c>
      <c r="E101" s="81">
        <v>0</v>
      </c>
      <c r="F101" s="81">
        <v>0</v>
      </c>
      <c r="G101" s="81">
        <v>0</v>
      </c>
      <c r="H101" s="81">
        <v>0</v>
      </c>
      <c r="I101" s="81">
        <v>0</v>
      </c>
      <c r="J101" s="81">
        <v>0</v>
      </c>
      <c r="K101" s="81">
        <v>0</v>
      </c>
      <c r="L101" s="81">
        <v>0</v>
      </c>
      <c r="M101" s="81">
        <v>0</v>
      </c>
      <c r="N101" s="81">
        <v>0</v>
      </c>
      <c r="O101" s="81">
        <v>4.7</v>
      </c>
      <c r="P101" s="81">
        <v>0</v>
      </c>
      <c r="Q101" s="81">
        <v>0</v>
      </c>
      <c r="R101" s="81">
        <v>0</v>
      </c>
      <c r="S101" s="81">
        <v>2.9</v>
      </c>
      <c r="T101" s="81">
        <v>13.4</v>
      </c>
      <c r="U101" s="81">
        <v>0</v>
      </c>
      <c r="V101" s="81">
        <v>0</v>
      </c>
      <c r="W101" s="81">
        <v>4.5999999999999996</v>
      </c>
      <c r="X101" s="81">
        <v>0</v>
      </c>
      <c r="Y101" s="81">
        <v>0</v>
      </c>
      <c r="Z101" s="81">
        <v>0</v>
      </c>
      <c r="AA101" s="81">
        <v>0.9</v>
      </c>
      <c r="AB101" s="81">
        <v>0</v>
      </c>
      <c r="AC101" s="81">
        <v>19.7</v>
      </c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1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1"/>
      <c r="BO101" s="81"/>
    </row>
    <row r="102" spans="1:67" ht="15" hidden="1" x14ac:dyDescent="0.25">
      <c r="A102" s="90" t="s">
        <v>76</v>
      </c>
      <c r="B102" s="90" t="s">
        <v>191</v>
      </c>
      <c r="C102" s="81">
        <v>0</v>
      </c>
      <c r="D102" s="81">
        <v>0</v>
      </c>
      <c r="E102" s="81">
        <v>0</v>
      </c>
      <c r="F102" s="81">
        <v>0</v>
      </c>
      <c r="G102" s="81">
        <v>0</v>
      </c>
      <c r="H102" s="81">
        <v>0</v>
      </c>
      <c r="I102" s="81">
        <v>0</v>
      </c>
      <c r="J102" s="81">
        <v>0</v>
      </c>
      <c r="K102" s="81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1">
        <v>0</v>
      </c>
      <c r="R102" s="81">
        <v>0</v>
      </c>
      <c r="S102" s="81">
        <v>0</v>
      </c>
      <c r="T102" s="81">
        <v>0</v>
      </c>
      <c r="U102" s="81">
        <v>0</v>
      </c>
      <c r="V102" s="81">
        <v>0</v>
      </c>
      <c r="W102" s="81">
        <v>0</v>
      </c>
      <c r="X102" s="81">
        <v>0</v>
      </c>
      <c r="Y102" s="81">
        <v>0</v>
      </c>
      <c r="Z102" s="81">
        <v>0</v>
      </c>
      <c r="AA102" s="81">
        <v>0.221</v>
      </c>
      <c r="AB102" s="81">
        <v>0</v>
      </c>
      <c r="AC102" s="81">
        <v>0.30299999999999999</v>
      </c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1"/>
      <c r="BO102" s="81"/>
    </row>
    <row r="103" spans="1:67" ht="15" hidden="1" x14ac:dyDescent="0.25">
      <c r="A103" s="90" t="s">
        <v>192</v>
      </c>
      <c r="B103" s="90" t="s">
        <v>639</v>
      </c>
      <c r="C103" s="81">
        <v>0</v>
      </c>
      <c r="D103" s="81">
        <v>0</v>
      </c>
      <c r="E103" s="81">
        <v>0</v>
      </c>
      <c r="F103" s="81">
        <v>0</v>
      </c>
      <c r="G103" s="81">
        <v>0</v>
      </c>
      <c r="H103" s="81">
        <v>0</v>
      </c>
      <c r="I103" s="81">
        <v>0</v>
      </c>
      <c r="J103" s="81">
        <v>0</v>
      </c>
      <c r="K103" s="81">
        <v>0</v>
      </c>
      <c r="L103" s="81">
        <v>0</v>
      </c>
      <c r="M103" s="81">
        <v>0</v>
      </c>
      <c r="N103" s="81">
        <v>0</v>
      </c>
      <c r="O103" s="81">
        <v>0</v>
      </c>
      <c r="P103" s="81">
        <v>0</v>
      </c>
      <c r="Q103" s="81">
        <v>0</v>
      </c>
      <c r="R103" s="81">
        <v>0</v>
      </c>
      <c r="S103" s="81">
        <v>0</v>
      </c>
      <c r="T103" s="81">
        <v>0</v>
      </c>
      <c r="U103" s="81">
        <v>0</v>
      </c>
      <c r="V103" s="81">
        <v>0</v>
      </c>
      <c r="W103" s="81">
        <v>0</v>
      </c>
      <c r="X103" s="81">
        <v>0</v>
      </c>
      <c r="Y103" s="81">
        <v>0</v>
      </c>
      <c r="Z103" s="81">
        <v>0</v>
      </c>
      <c r="AA103" s="81">
        <v>0</v>
      </c>
      <c r="AB103" s="81">
        <v>0</v>
      </c>
      <c r="AC103" s="81">
        <v>0</v>
      </c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1"/>
      <c r="BO103" s="81"/>
    </row>
    <row r="104" spans="1:67" ht="15" hidden="1" x14ac:dyDescent="0.25">
      <c r="A104" s="90" t="s">
        <v>193</v>
      </c>
      <c r="B104" s="90" t="s">
        <v>194</v>
      </c>
      <c r="C104" s="81">
        <v>0</v>
      </c>
      <c r="D104" s="81">
        <v>1E-3</v>
      </c>
      <c r="E104" s="81">
        <v>0</v>
      </c>
      <c r="F104" s="81">
        <v>0</v>
      </c>
      <c r="G104" s="81">
        <v>0</v>
      </c>
      <c r="H104" s="81">
        <v>0</v>
      </c>
      <c r="I104" s="81">
        <v>0</v>
      </c>
      <c r="J104" s="81">
        <v>0</v>
      </c>
      <c r="K104" s="81">
        <v>0</v>
      </c>
      <c r="L104" s="81">
        <v>0</v>
      </c>
      <c r="M104" s="81">
        <v>0</v>
      </c>
      <c r="N104" s="81">
        <v>0</v>
      </c>
      <c r="O104" s="81">
        <v>0</v>
      </c>
      <c r="P104" s="81">
        <v>0</v>
      </c>
      <c r="Q104" s="81">
        <v>0</v>
      </c>
      <c r="R104" s="81">
        <v>0</v>
      </c>
      <c r="S104" s="81">
        <v>0</v>
      </c>
      <c r="T104" s="81">
        <v>0</v>
      </c>
      <c r="U104" s="81">
        <v>0</v>
      </c>
      <c r="V104" s="81">
        <v>0</v>
      </c>
      <c r="W104" s="81">
        <v>0</v>
      </c>
      <c r="X104" s="81">
        <v>0</v>
      </c>
      <c r="Y104" s="81">
        <v>0</v>
      </c>
      <c r="Z104" s="81">
        <v>0</v>
      </c>
      <c r="AA104" s="81">
        <v>0</v>
      </c>
      <c r="AB104" s="81">
        <v>0</v>
      </c>
      <c r="AC104" s="81">
        <v>1E-3</v>
      </c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1"/>
      <c r="BO104" s="81"/>
    </row>
    <row r="105" spans="1:67" ht="15" hidden="1" x14ac:dyDescent="0.25">
      <c r="A105" s="90" t="s">
        <v>195</v>
      </c>
      <c r="B105" s="90" t="s">
        <v>196</v>
      </c>
      <c r="C105" s="81">
        <v>0</v>
      </c>
      <c r="D105" s="81">
        <v>1.1419999999999999</v>
      </c>
      <c r="E105" s="81">
        <v>0</v>
      </c>
      <c r="F105" s="81">
        <v>0</v>
      </c>
      <c r="G105" s="81">
        <v>18.271000000000001</v>
      </c>
      <c r="H105" s="81">
        <v>0</v>
      </c>
      <c r="I105" s="81">
        <v>207.44300000000001</v>
      </c>
      <c r="J105" s="81">
        <v>0</v>
      </c>
      <c r="K105" s="81">
        <v>0</v>
      </c>
      <c r="L105" s="81">
        <v>0</v>
      </c>
      <c r="M105" s="81">
        <v>62.262</v>
      </c>
      <c r="N105" s="81">
        <v>0</v>
      </c>
      <c r="O105" s="81">
        <v>0</v>
      </c>
      <c r="P105" s="81">
        <v>0</v>
      </c>
      <c r="Q105" s="81">
        <v>0</v>
      </c>
      <c r="R105" s="81">
        <v>0</v>
      </c>
      <c r="S105" s="81">
        <v>0</v>
      </c>
      <c r="T105" s="81">
        <v>0</v>
      </c>
      <c r="U105" s="81">
        <v>0</v>
      </c>
      <c r="V105" s="81">
        <v>0</v>
      </c>
      <c r="W105" s="81">
        <v>0</v>
      </c>
      <c r="X105" s="81">
        <v>0</v>
      </c>
      <c r="Y105" s="81">
        <v>0</v>
      </c>
      <c r="Z105" s="81">
        <v>0</v>
      </c>
      <c r="AA105" s="81">
        <v>0</v>
      </c>
      <c r="AB105" s="81">
        <v>0</v>
      </c>
      <c r="AC105" s="81">
        <v>242610</v>
      </c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1"/>
      <c r="BO105" s="81"/>
    </row>
    <row r="106" spans="1:67" ht="15" hidden="1" x14ac:dyDescent="0.25">
      <c r="A106" s="90" t="s">
        <v>197</v>
      </c>
      <c r="B106" s="90" t="s">
        <v>198</v>
      </c>
      <c r="C106" s="81">
        <v>0</v>
      </c>
      <c r="D106" s="81">
        <v>0</v>
      </c>
      <c r="E106" s="81">
        <v>0.14299999999999999</v>
      </c>
      <c r="F106" s="81">
        <v>0</v>
      </c>
      <c r="G106" s="81">
        <v>0</v>
      </c>
      <c r="H106" s="81">
        <v>0</v>
      </c>
      <c r="I106" s="81">
        <v>0</v>
      </c>
      <c r="J106" s="81">
        <v>0</v>
      </c>
      <c r="K106" s="81">
        <v>0</v>
      </c>
      <c r="L106" s="81">
        <v>0</v>
      </c>
      <c r="M106" s="81">
        <v>0</v>
      </c>
      <c r="N106" s="81">
        <v>0</v>
      </c>
      <c r="O106" s="81">
        <v>14.188000000000001</v>
      </c>
      <c r="P106" s="81">
        <v>0</v>
      </c>
      <c r="Q106" s="81">
        <v>0</v>
      </c>
      <c r="R106" s="81">
        <v>0</v>
      </c>
      <c r="S106" s="81">
        <v>0</v>
      </c>
      <c r="T106" s="81">
        <v>4.4960000000000004</v>
      </c>
      <c r="U106" s="81">
        <v>0</v>
      </c>
      <c r="V106" s="81">
        <v>0</v>
      </c>
      <c r="W106" s="81">
        <v>0</v>
      </c>
      <c r="X106" s="81">
        <v>53.826000000000001</v>
      </c>
      <c r="Y106" s="81">
        <v>0</v>
      </c>
      <c r="Z106" s="81">
        <v>0</v>
      </c>
      <c r="AA106" s="81">
        <v>0</v>
      </c>
      <c r="AB106" s="81">
        <v>0</v>
      </c>
      <c r="AC106" s="81">
        <v>24.591000000000001</v>
      </c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1"/>
      <c r="BO106" s="81"/>
    </row>
    <row r="107" spans="1:67" ht="15" hidden="1" x14ac:dyDescent="0.25">
      <c r="A107" s="90" t="s">
        <v>199</v>
      </c>
      <c r="B107" s="90" t="s">
        <v>200</v>
      </c>
      <c r="C107" s="81">
        <v>0</v>
      </c>
      <c r="D107" s="81">
        <v>1.25</v>
      </c>
      <c r="E107" s="81">
        <v>0</v>
      </c>
      <c r="F107" s="81">
        <v>0</v>
      </c>
      <c r="G107" s="81">
        <v>0</v>
      </c>
      <c r="H107" s="81">
        <v>0</v>
      </c>
      <c r="I107" s="81">
        <v>0</v>
      </c>
      <c r="J107" s="81">
        <v>0</v>
      </c>
      <c r="K107" s="81">
        <v>0</v>
      </c>
      <c r="L107" s="81">
        <v>0</v>
      </c>
      <c r="M107" s="81">
        <v>0</v>
      </c>
      <c r="N107" s="81">
        <v>0</v>
      </c>
      <c r="O107" s="81">
        <v>22.64</v>
      </c>
      <c r="P107" s="81">
        <v>0</v>
      </c>
      <c r="Q107" s="81">
        <v>0</v>
      </c>
      <c r="R107" s="81">
        <v>6.21</v>
      </c>
      <c r="S107" s="81">
        <v>0</v>
      </c>
      <c r="T107" s="81">
        <v>5.43</v>
      </c>
      <c r="U107" s="81">
        <v>6.21</v>
      </c>
      <c r="V107" s="81">
        <v>0</v>
      </c>
      <c r="W107" s="81">
        <v>0</v>
      </c>
      <c r="X107" s="81">
        <v>0</v>
      </c>
      <c r="Y107" s="81">
        <v>0.1</v>
      </c>
      <c r="Z107" s="81">
        <v>0.32</v>
      </c>
      <c r="AA107" s="81">
        <v>0</v>
      </c>
      <c r="AB107" s="81">
        <v>0</v>
      </c>
      <c r="AC107" s="81">
        <v>33.700000000000003</v>
      </c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1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1"/>
      <c r="BO107" s="81"/>
    </row>
    <row r="108" spans="1:67" ht="15" hidden="1" x14ac:dyDescent="0.25">
      <c r="A108" s="90" t="s">
        <v>92</v>
      </c>
      <c r="B108" s="90" t="s">
        <v>201</v>
      </c>
      <c r="C108" s="81">
        <v>0</v>
      </c>
      <c r="D108" s="81">
        <v>0.6</v>
      </c>
      <c r="E108" s="81">
        <v>0</v>
      </c>
      <c r="F108" s="81">
        <v>0</v>
      </c>
      <c r="G108" s="81">
        <v>0</v>
      </c>
      <c r="H108" s="81">
        <v>0</v>
      </c>
      <c r="I108" s="81">
        <v>0</v>
      </c>
      <c r="J108" s="81">
        <v>0</v>
      </c>
      <c r="K108" s="81">
        <v>0</v>
      </c>
      <c r="L108" s="81">
        <v>0</v>
      </c>
      <c r="M108" s="81">
        <v>0</v>
      </c>
      <c r="N108" s="81">
        <v>5.8</v>
      </c>
      <c r="O108" s="81">
        <v>4.0999999999999996</v>
      </c>
      <c r="P108" s="81">
        <v>0</v>
      </c>
      <c r="Q108" s="81">
        <v>0</v>
      </c>
      <c r="R108" s="81">
        <v>0</v>
      </c>
      <c r="S108" s="81">
        <v>0</v>
      </c>
      <c r="T108" s="81">
        <v>0</v>
      </c>
      <c r="U108" s="81">
        <v>0</v>
      </c>
      <c r="V108" s="81">
        <v>0</v>
      </c>
      <c r="W108" s="81">
        <v>0</v>
      </c>
      <c r="X108" s="81">
        <v>0</v>
      </c>
      <c r="Y108" s="81">
        <v>0</v>
      </c>
      <c r="Z108" s="81">
        <v>0</v>
      </c>
      <c r="AA108" s="81">
        <v>0</v>
      </c>
      <c r="AB108" s="81">
        <v>0</v>
      </c>
      <c r="AC108" s="81">
        <v>9.6</v>
      </c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1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1"/>
      <c r="BO108" s="81"/>
    </row>
    <row r="109" spans="1:67" ht="15" hidden="1" x14ac:dyDescent="0.25">
      <c r="A109" s="90" t="s">
        <v>176</v>
      </c>
      <c r="B109" s="90" t="s">
        <v>202</v>
      </c>
      <c r="C109" s="81">
        <v>0</v>
      </c>
      <c r="D109" s="81">
        <v>2.9129999999999998</v>
      </c>
      <c r="E109" s="81">
        <v>0</v>
      </c>
      <c r="F109" s="81">
        <v>0</v>
      </c>
      <c r="G109" s="81">
        <v>0</v>
      </c>
      <c r="H109" s="81">
        <v>0</v>
      </c>
      <c r="I109" s="81">
        <v>0</v>
      </c>
      <c r="J109" s="81">
        <v>0</v>
      </c>
      <c r="K109" s="81">
        <v>0</v>
      </c>
      <c r="L109" s="81">
        <v>13.7</v>
      </c>
      <c r="M109" s="81">
        <v>40.200000000000003</v>
      </c>
      <c r="N109" s="81">
        <v>11.3</v>
      </c>
      <c r="O109" s="81">
        <v>12.7</v>
      </c>
      <c r="P109" s="81">
        <v>0</v>
      </c>
      <c r="Q109" s="81">
        <v>0</v>
      </c>
      <c r="R109" s="81">
        <v>0</v>
      </c>
      <c r="S109" s="81">
        <v>0</v>
      </c>
      <c r="T109" s="81">
        <v>0</v>
      </c>
      <c r="U109" s="81">
        <v>0</v>
      </c>
      <c r="V109" s="81">
        <v>0</v>
      </c>
      <c r="W109" s="81">
        <v>0</v>
      </c>
      <c r="X109" s="81">
        <v>0</v>
      </c>
      <c r="Y109" s="81">
        <v>0</v>
      </c>
      <c r="Z109" s="81">
        <v>0</v>
      </c>
      <c r="AA109" s="81">
        <v>0</v>
      </c>
      <c r="AB109" s="81">
        <v>0</v>
      </c>
      <c r="AC109" s="81">
        <v>79.325000000000003</v>
      </c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1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1"/>
      <c r="BO109" s="81"/>
    </row>
    <row r="110" spans="1:67" ht="15" hidden="1" x14ac:dyDescent="0.25">
      <c r="A110" s="90" t="s">
        <v>76</v>
      </c>
      <c r="B110" s="90" t="s">
        <v>203</v>
      </c>
      <c r="C110" s="81">
        <v>0</v>
      </c>
      <c r="D110" s="81">
        <v>0.29899999999999999</v>
      </c>
      <c r="E110" s="81">
        <v>0</v>
      </c>
      <c r="F110" s="81">
        <v>0</v>
      </c>
      <c r="G110" s="81">
        <v>0</v>
      </c>
      <c r="H110" s="81">
        <v>0</v>
      </c>
      <c r="I110" s="81">
        <v>0</v>
      </c>
      <c r="J110" s="81">
        <v>0</v>
      </c>
      <c r="K110" s="81">
        <v>0</v>
      </c>
      <c r="L110" s="81">
        <v>0</v>
      </c>
      <c r="M110" s="81">
        <v>0</v>
      </c>
      <c r="N110" s="81">
        <v>0</v>
      </c>
      <c r="O110" s="81">
        <v>0</v>
      </c>
      <c r="P110" s="81">
        <v>0</v>
      </c>
      <c r="Q110" s="81">
        <v>0</v>
      </c>
      <c r="R110" s="81">
        <v>0</v>
      </c>
      <c r="S110" s="81">
        <v>0</v>
      </c>
      <c r="T110" s="81">
        <v>4.4269999999999996</v>
      </c>
      <c r="U110" s="81">
        <v>0</v>
      </c>
      <c r="V110" s="81">
        <v>0</v>
      </c>
      <c r="W110" s="81">
        <v>0</v>
      </c>
      <c r="X110" s="81">
        <v>0</v>
      </c>
      <c r="Y110" s="81">
        <v>0</v>
      </c>
      <c r="Z110" s="81">
        <v>0</v>
      </c>
      <c r="AA110" s="81">
        <v>1.0999999999999999E-2</v>
      </c>
      <c r="AB110" s="81">
        <v>0</v>
      </c>
      <c r="AC110" s="81">
        <v>4.7370000000000001</v>
      </c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1"/>
      <c r="BO110" s="81"/>
    </row>
    <row r="111" spans="1:67" ht="15" hidden="1" x14ac:dyDescent="0.25">
      <c r="A111" s="90" t="s">
        <v>204</v>
      </c>
      <c r="B111" s="90" t="s">
        <v>205</v>
      </c>
      <c r="C111" s="81">
        <v>0</v>
      </c>
      <c r="D111" s="81">
        <v>0</v>
      </c>
      <c r="E111" s="81">
        <v>0</v>
      </c>
      <c r="F111" s="81">
        <v>7</v>
      </c>
      <c r="G111" s="81">
        <v>1</v>
      </c>
      <c r="H111" s="81">
        <v>0</v>
      </c>
      <c r="I111" s="81">
        <v>0</v>
      </c>
      <c r="J111" s="81">
        <v>0</v>
      </c>
      <c r="K111" s="81">
        <v>0</v>
      </c>
      <c r="L111" s="81">
        <v>0</v>
      </c>
      <c r="M111" s="81">
        <v>0</v>
      </c>
      <c r="N111" s="81">
        <v>0</v>
      </c>
      <c r="O111" s="81">
        <v>0</v>
      </c>
      <c r="P111" s="81">
        <v>0</v>
      </c>
      <c r="Q111" s="81">
        <v>0</v>
      </c>
      <c r="R111" s="81">
        <v>0</v>
      </c>
      <c r="S111" s="81">
        <v>0</v>
      </c>
      <c r="T111" s="81">
        <v>0</v>
      </c>
      <c r="U111" s="81">
        <v>0</v>
      </c>
      <c r="V111" s="81">
        <v>0</v>
      </c>
      <c r="W111" s="81">
        <v>6</v>
      </c>
      <c r="X111" s="81">
        <v>0</v>
      </c>
      <c r="Y111" s="81">
        <v>34</v>
      </c>
      <c r="Z111" s="81">
        <v>111</v>
      </c>
      <c r="AA111" s="81">
        <v>0</v>
      </c>
      <c r="AB111" s="81">
        <v>0</v>
      </c>
      <c r="AC111" s="81">
        <v>144</v>
      </c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1"/>
      <c r="BO111" s="81"/>
    </row>
    <row r="112" spans="1:67" ht="15" hidden="1" x14ac:dyDescent="0.25">
      <c r="A112" s="90" t="s">
        <v>206</v>
      </c>
      <c r="B112" s="90" t="s">
        <v>207</v>
      </c>
      <c r="C112" s="81">
        <v>0</v>
      </c>
      <c r="D112" s="81">
        <v>0.94</v>
      </c>
      <c r="E112" s="81">
        <v>0</v>
      </c>
      <c r="F112" s="81">
        <v>0</v>
      </c>
      <c r="G112" s="81">
        <v>0</v>
      </c>
      <c r="H112" s="81">
        <v>0</v>
      </c>
      <c r="I112" s="81">
        <v>0</v>
      </c>
      <c r="J112" s="81">
        <v>0</v>
      </c>
      <c r="K112" s="81">
        <v>0</v>
      </c>
      <c r="L112" s="81">
        <v>0</v>
      </c>
      <c r="M112" s="81">
        <v>14.3</v>
      </c>
      <c r="N112" s="81">
        <v>0</v>
      </c>
      <c r="O112" s="81">
        <v>0</v>
      </c>
      <c r="P112" s="81">
        <v>0</v>
      </c>
      <c r="Q112" s="81">
        <v>0</v>
      </c>
      <c r="R112" s="81">
        <v>0</v>
      </c>
      <c r="S112" s="81">
        <v>0</v>
      </c>
      <c r="T112" s="81">
        <v>0</v>
      </c>
      <c r="U112" s="81">
        <v>0</v>
      </c>
      <c r="V112" s="81">
        <v>0</v>
      </c>
      <c r="W112" s="81">
        <v>14.3</v>
      </c>
      <c r="X112" s="81">
        <v>0</v>
      </c>
      <c r="Y112" s="81">
        <v>0</v>
      </c>
      <c r="Z112" s="81">
        <v>0</v>
      </c>
      <c r="AA112" s="81">
        <v>0</v>
      </c>
      <c r="AB112" s="81">
        <v>0</v>
      </c>
      <c r="AC112" s="81">
        <v>15.1</v>
      </c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1"/>
      <c r="BO112" s="81"/>
    </row>
    <row r="113" spans="1:67" ht="15" hidden="1" x14ac:dyDescent="0.25">
      <c r="A113" s="90" t="s">
        <v>165</v>
      </c>
      <c r="B113" s="90" t="s">
        <v>208</v>
      </c>
      <c r="C113" s="81">
        <v>0</v>
      </c>
      <c r="D113" s="81">
        <v>5.0999999999999997E-2</v>
      </c>
      <c r="E113" s="81">
        <v>0</v>
      </c>
      <c r="F113" s="81">
        <v>0</v>
      </c>
      <c r="G113" s="81">
        <v>0</v>
      </c>
      <c r="H113" s="81">
        <v>0</v>
      </c>
      <c r="I113" s="81">
        <v>0</v>
      </c>
      <c r="J113" s="81">
        <v>0</v>
      </c>
      <c r="K113" s="81">
        <v>0</v>
      </c>
      <c r="L113" s="81">
        <v>0</v>
      </c>
      <c r="M113" s="81">
        <v>0</v>
      </c>
      <c r="N113" s="81">
        <v>0</v>
      </c>
      <c r="O113" s="81">
        <v>0</v>
      </c>
      <c r="P113" s="81">
        <v>0</v>
      </c>
      <c r="Q113" s="81">
        <v>0</v>
      </c>
      <c r="R113" s="81">
        <v>0</v>
      </c>
      <c r="S113" s="81">
        <v>0</v>
      </c>
      <c r="T113" s="81">
        <v>3.8069999999999999</v>
      </c>
      <c r="U113" s="81">
        <v>0</v>
      </c>
      <c r="V113" s="81">
        <v>0</v>
      </c>
      <c r="W113" s="81">
        <v>0</v>
      </c>
      <c r="X113" s="81">
        <v>0</v>
      </c>
      <c r="Y113" s="81">
        <v>0</v>
      </c>
      <c r="Z113" s="81">
        <v>0</v>
      </c>
      <c r="AA113" s="81">
        <v>0.56399999999999995</v>
      </c>
      <c r="AB113" s="81">
        <v>0</v>
      </c>
      <c r="AC113" s="81">
        <v>4.4210000000000003</v>
      </c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1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1"/>
      <c r="BO113" s="81"/>
    </row>
    <row r="114" spans="1:67" ht="15" hidden="1" x14ac:dyDescent="0.25">
      <c r="A114" s="90" t="s">
        <v>165</v>
      </c>
      <c r="B114" s="90" t="s">
        <v>209</v>
      </c>
      <c r="C114" s="81">
        <v>0</v>
      </c>
      <c r="D114" s="81">
        <v>0</v>
      </c>
      <c r="E114" s="81">
        <v>0</v>
      </c>
      <c r="F114" s="81">
        <v>0</v>
      </c>
      <c r="G114" s="81">
        <v>0</v>
      </c>
      <c r="H114" s="81">
        <v>0</v>
      </c>
      <c r="I114" s="81">
        <v>0</v>
      </c>
      <c r="J114" s="81">
        <v>0</v>
      </c>
      <c r="K114" s="81">
        <v>0</v>
      </c>
      <c r="L114" s="81">
        <v>0</v>
      </c>
      <c r="M114" s="81">
        <v>0</v>
      </c>
      <c r="N114" s="81">
        <v>0</v>
      </c>
      <c r="O114" s="81">
        <v>0</v>
      </c>
      <c r="P114" s="81">
        <v>0</v>
      </c>
      <c r="Q114" s="81">
        <v>0</v>
      </c>
      <c r="R114" s="81">
        <v>0</v>
      </c>
      <c r="S114" s="81">
        <v>0</v>
      </c>
      <c r="T114" s="81">
        <v>0</v>
      </c>
      <c r="U114" s="81">
        <v>0</v>
      </c>
      <c r="V114" s="81">
        <v>0</v>
      </c>
      <c r="W114" s="81">
        <v>5.0149999999999997</v>
      </c>
      <c r="X114" s="81">
        <v>0</v>
      </c>
      <c r="Y114" s="81">
        <v>0</v>
      </c>
      <c r="Z114" s="81">
        <v>0</v>
      </c>
      <c r="AA114" s="81">
        <v>0</v>
      </c>
      <c r="AB114" s="81">
        <v>0</v>
      </c>
      <c r="AC114" s="81">
        <v>0</v>
      </c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1"/>
      <c r="BO114" s="81"/>
    </row>
    <row r="115" spans="1:67" ht="15" hidden="1" x14ac:dyDescent="0.25">
      <c r="A115" s="90" t="s">
        <v>210</v>
      </c>
      <c r="B115" s="90" t="s">
        <v>211</v>
      </c>
      <c r="C115" s="81">
        <v>0</v>
      </c>
      <c r="D115" s="81">
        <v>1.651</v>
      </c>
      <c r="E115" s="81">
        <v>0</v>
      </c>
      <c r="F115" s="81">
        <v>0</v>
      </c>
      <c r="G115" s="81">
        <v>0</v>
      </c>
      <c r="H115" s="81">
        <v>0</v>
      </c>
      <c r="I115" s="81">
        <v>0</v>
      </c>
      <c r="J115" s="81">
        <v>0</v>
      </c>
      <c r="K115" s="81">
        <v>0</v>
      </c>
      <c r="L115" s="81">
        <v>0</v>
      </c>
      <c r="M115" s="81">
        <v>28.959</v>
      </c>
      <c r="N115" s="81">
        <v>0</v>
      </c>
      <c r="O115" s="81">
        <v>8.8930000000000007</v>
      </c>
      <c r="P115" s="81">
        <v>0</v>
      </c>
      <c r="Q115" s="81">
        <v>0</v>
      </c>
      <c r="R115" s="81">
        <v>0</v>
      </c>
      <c r="S115" s="81">
        <v>0</v>
      </c>
      <c r="T115" s="81">
        <v>0</v>
      </c>
      <c r="U115" s="81">
        <v>0</v>
      </c>
      <c r="V115" s="81">
        <v>0</v>
      </c>
      <c r="W115" s="81">
        <v>0</v>
      </c>
      <c r="X115" s="81">
        <v>0</v>
      </c>
      <c r="Y115" s="81">
        <v>0</v>
      </c>
      <c r="Z115" s="81">
        <v>0</v>
      </c>
      <c r="AA115" s="81">
        <v>0</v>
      </c>
      <c r="AB115" s="81">
        <v>0</v>
      </c>
      <c r="AC115" s="81">
        <v>36.917999999999999</v>
      </c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1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1"/>
      <c r="BO115" s="81"/>
    </row>
    <row r="116" spans="1:67" ht="15" hidden="1" x14ac:dyDescent="0.25">
      <c r="A116" s="90" t="s">
        <v>204</v>
      </c>
      <c r="B116" s="90" t="s">
        <v>212</v>
      </c>
      <c r="C116" s="81">
        <v>0</v>
      </c>
      <c r="D116" s="81">
        <v>0</v>
      </c>
      <c r="E116" s="81">
        <v>0</v>
      </c>
      <c r="F116" s="81">
        <v>0</v>
      </c>
      <c r="G116" s="81">
        <v>0</v>
      </c>
      <c r="H116" s="81">
        <v>0</v>
      </c>
      <c r="I116" s="81">
        <v>0</v>
      </c>
      <c r="J116" s="81">
        <v>0</v>
      </c>
      <c r="K116" s="81">
        <v>0</v>
      </c>
      <c r="L116" s="81">
        <v>0</v>
      </c>
      <c r="M116" s="81">
        <v>0</v>
      </c>
      <c r="N116" s="81">
        <v>0</v>
      </c>
      <c r="O116" s="81">
        <v>0</v>
      </c>
      <c r="P116" s="81">
        <v>0</v>
      </c>
      <c r="Q116" s="81">
        <v>0</v>
      </c>
      <c r="R116" s="81">
        <v>0</v>
      </c>
      <c r="S116" s="81">
        <v>2</v>
      </c>
      <c r="T116" s="81">
        <v>2</v>
      </c>
      <c r="U116" s="81">
        <v>0</v>
      </c>
      <c r="V116" s="81">
        <v>0</v>
      </c>
      <c r="W116" s="81">
        <v>0</v>
      </c>
      <c r="X116" s="81">
        <v>0</v>
      </c>
      <c r="Y116" s="81">
        <v>0</v>
      </c>
      <c r="Z116" s="81">
        <v>0</v>
      </c>
      <c r="AA116" s="81">
        <v>0</v>
      </c>
      <c r="AB116" s="81">
        <v>0</v>
      </c>
      <c r="AC116" s="81">
        <v>2</v>
      </c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1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1"/>
      <c r="BO116" s="81"/>
    </row>
    <row r="117" spans="1:67" ht="15" hidden="1" x14ac:dyDescent="0.25">
      <c r="A117" s="90" t="s">
        <v>508</v>
      </c>
      <c r="B117" s="90" t="s">
        <v>213</v>
      </c>
      <c r="C117" s="81">
        <v>0</v>
      </c>
      <c r="D117" s="81">
        <v>0</v>
      </c>
      <c r="E117" s="81">
        <v>0</v>
      </c>
      <c r="F117" s="81">
        <v>0</v>
      </c>
      <c r="G117" s="81">
        <v>0</v>
      </c>
      <c r="H117" s="81">
        <v>0</v>
      </c>
      <c r="I117" s="81">
        <v>0</v>
      </c>
      <c r="J117" s="81">
        <v>0</v>
      </c>
      <c r="K117" s="81">
        <v>0</v>
      </c>
      <c r="L117" s="81">
        <v>0</v>
      </c>
      <c r="M117" s="81">
        <v>0</v>
      </c>
      <c r="N117" s="81">
        <v>0</v>
      </c>
      <c r="O117" s="81">
        <v>0</v>
      </c>
      <c r="P117" s="81">
        <v>0</v>
      </c>
      <c r="Q117" s="81">
        <v>0</v>
      </c>
      <c r="R117" s="81">
        <v>0</v>
      </c>
      <c r="S117" s="81">
        <v>0</v>
      </c>
      <c r="T117" s="81">
        <v>0</v>
      </c>
      <c r="U117" s="81">
        <v>0</v>
      </c>
      <c r="V117" s="81">
        <v>0</v>
      </c>
      <c r="W117" s="81">
        <v>0</v>
      </c>
      <c r="X117" s="81">
        <v>0</v>
      </c>
      <c r="Y117" s="81">
        <v>0</v>
      </c>
      <c r="Z117" s="81">
        <v>0</v>
      </c>
      <c r="AA117" s="81">
        <v>0</v>
      </c>
      <c r="AB117" s="81">
        <v>0</v>
      </c>
      <c r="AC117" s="81">
        <v>0</v>
      </c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1"/>
      <c r="BO117" s="81"/>
    </row>
    <row r="118" spans="1:67" ht="15" hidden="1" x14ac:dyDescent="0.25">
      <c r="A118" s="90" t="s">
        <v>771</v>
      </c>
      <c r="B118" s="90" t="s">
        <v>770</v>
      </c>
      <c r="C118" s="81">
        <v>0</v>
      </c>
      <c r="D118" s="81">
        <v>0</v>
      </c>
      <c r="E118" s="81">
        <v>0</v>
      </c>
      <c r="F118" s="81">
        <v>6.194</v>
      </c>
      <c r="G118" s="81">
        <v>0</v>
      </c>
      <c r="H118" s="81">
        <v>0</v>
      </c>
      <c r="I118" s="81">
        <v>0</v>
      </c>
      <c r="J118" s="81">
        <v>0</v>
      </c>
      <c r="K118" s="81">
        <v>0</v>
      </c>
      <c r="L118" s="81">
        <v>0</v>
      </c>
      <c r="M118" s="81">
        <v>0</v>
      </c>
      <c r="N118" s="81">
        <v>0</v>
      </c>
      <c r="O118" s="81">
        <v>58.32</v>
      </c>
      <c r="P118" s="81">
        <v>0</v>
      </c>
      <c r="Q118" s="81">
        <v>0</v>
      </c>
      <c r="R118" s="81">
        <v>0</v>
      </c>
      <c r="S118" s="81">
        <v>0</v>
      </c>
      <c r="T118" s="81">
        <v>0.42199999999999999</v>
      </c>
      <c r="U118" s="81">
        <v>0</v>
      </c>
      <c r="V118" s="81">
        <v>0</v>
      </c>
      <c r="W118" s="81">
        <v>0</v>
      </c>
      <c r="X118" s="81">
        <v>0</v>
      </c>
      <c r="Y118" s="81">
        <v>0</v>
      </c>
      <c r="Z118" s="81">
        <v>0</v>
      </c>
      <c r="AA118" s="81">
        <v>10.047000000000001</v>
      </c>
      <c r="AB118" s="81">
        <v>0</v>
      </c>
      <c r="AC118" s="81">
        <v>75.86699999999999</v>
      </c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1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1"/>
      <c r="BO118" s="81"/>
    </row>
    <row r="119" spans="1:67" ht="15" hidden="1" x14ac:dyDescent="0.25">
      <c r="A119" s="90" t="s">
        <v>78</v>
      </c>
      <c r="B119" s="90" t="s">
        <v>214</v>
      </c>
      <c r="C119" s="81">
        <v>0</v>
      </c>
      <c r="D119" s="81">
        <v>3.31</v>
      </c>
      <c r="E119" s="81">
        <v>0</v>
      </c>
      <c r="F119" s="81">
        <v>0</v>
      </c>
      <c r="G119" s="81">
        <v>0</v>
      </c>
      <c r="H119" s="81">
        <v>0</v>
      </c>
      <c r="I119" s="81">
        <v>0</v>
      </c>
      <c r="J119" s="81">
        <v>0</v>
      </c>
      <c r="K119" s="81">
        <v>0</v>
      </c>
      <c r="L119" s="81">
        <v>0</v>
      </c>
      <c r="M119" s="81">
        <v>0</v>
      </c>
      <c r="N119" s="81">
        <v>0</v>
      </c>
      <c r="O119" s="81">
        <v>0</v>
      </c>
      <c r="P119" s="81">
        <v>0</v>
      </c>
      <c r="Q119" s="81">
        <v>0</v>
      </c>
      <c r="R119" s="81">
        <v>0</v>
      </c>
      <c r="S119" s="81">
        <v>29.64</v>
      </c>
      <c r="T119" s="81">
        <v>0</v>
      </c>
      <c r="U119" s="81">
        <v>0</v>
      </c>
      <c r="V119" s="81">
        <v>0</v>
      </c>
      <c r="W119" s="81">
        <v>0</v>
      </c>
      <c r="X119" s="81">
        <v>0</v>
      </c>
      <c r="Y119" s="81">
        <v>0</v>
      </c>
      <c r="Z119" s="81">
        <v>0</v>
      </c>
      <c r="AA119" s="81">
        <v>0</v>
      </c>
      <c r="AB119" s="81">
        <v>0</v>
      </c>
      <c r="AC119" s="81">
        <v>30.04</v>
      </c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1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1"/>
      <c r="BO119" s="81"/>
    </row>
    <row r="120" spans="1:67" ht="15" hidden="1" x14ac:dyDescent="0.25">
      <c r="A120" s="90" t="s">
        <v>127</v>
      </c>
      <c r="B120" s="90" t="s">
        <v>215</v>
      </c>
      <c r="C120" s="81">
        <v>0</v>
      </c>
      <c r="D120" s="81">
        <v>0.45</v>
      </c>
      <c r="E120" s="81">
        <v>0</v>
      </c>
      <c r="F120" s="81">
        <v>0</v>
      </c>
      <c r="G120" s="81">
        <v>0</v>
      </c>
      <c r="H120" s="81">
        <v>0</v>
      </c>
      <c r="I120" s="81">
        <v>0</v>
      </c>
      <c r="J120" s="81">
        <v>0</v>
      </c>
      <c r="K120" s="81">
        <v>0</v>
      </c>
      <c r="L120" s="81">
        <v>0</v>
      </c>
      <c r="M120" s="81">
        <v>0</v>
      </c>
      <c r="N120" s="81">
        <v>0</v>
      </c>
      <c r="O120" s="81">
        <v>5.1890000000000001</v>
      </c>
      <c r="P120" s="81">
        <v>0</v>
      </c>
      <c r="Q120" s="81">
        <v>0</v>
      </c>
      <c r="R120" s="81">
        <v>0</v>
      </c>
      <c r="S120" s="81">
        <v>0</v>
      </c>
      <c r="T120" s="81">
        <v>0</v>
      </c>
      <c r="U120" s="81">
        <v>0</v>
      </c>
      <c r="V120" s="81">
        <v>0</v>
      </c>
      <c r="W120" s="81">
        <v>0</v>
      </c>
      <c r="X120" s="81">
        <v>0</v>
      </c>
      <c r="Y120" s="81">
        <v>0</v>
      </c>
      <c r="Z120" s="81">
        <v>0</v>
      </c>
      <c r="AA120" s="81">
        <v>0</v>
      </c>
      <c r="AB120" s="81">
        <v>0</v>
      </c>
      <c r="AC120" s="81">
        <v>4.5110000000000001</v>
      </c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1"/>
      <c r="BO120" s="81"/>
    </row>
    <row r="121" spans="1:67" ht="15" hidden="1" x14ac:dyDescent="0.25">
      <c r="A121" s="90" t="s">
        <v>76</v>
      </c>
      <c r="B121" s="90" t="s">
        <v>216</v>
      </c>
      <c r="C121" s="81">
        <v>0</v>
      </c>
      <c r="D121" s="81">
        <v>0</v>
      </c>
      <c r="E121" s="81">
        <v>0</v>
      </c>
      <c r="F121" s="81">
        <v>0</v>
      </c>
      <c r="G121" s="81">
        <v>0</v>
      </c>
      <c r="H121" s="81">
        <v>0</v>
      </c>
      <c r="I121" s="81">
        <v>0</v>
      </c>
      <c r="J121" s="81">
        <v>0</v>
      </c>
      <c r="K121" s="81">
        <v>0</v>
      </c>
      <c r="L121" s="81">
        <v>0</v>
      </c>
      <c r="M121" s="81">
        <v>0</v>
      </c>
      <c r="N121" s="81">
        <v>0</v>
      </c>
      <c r="O121" s="81">
        <v>0</v>
      </c>
      <c r="P121" s="81">
        <v>0</v>
      </c>
      <c r="Q121" s="81">
        <v>0</v>
      </c>
      <c r="R121" s="81">
        <v>0</v>
      </c>
      <c r="S121" s="81">
        <v>0</v>
      </c>
      <c r="T121" s="81">
        <v>0</v>
      </c>
      <c r="U121" s="81">
        <v>0</v>
      </c>
      <c r="V121" s="81">
        <v>0</v>
      </c>
      <c r="W121" s="81">
        <v>7.8490000000000002</v>
      </c>
      <c r="X121" s="81">
        <v>0</v>
      </c>
      <c r="Y121" s="81">
        <v>0</v>
      </c>
      <c r="Z121" s="81">
        <v>0</v>
      </c>
      <c r="AA121" s="81">
        <v>0</v>
      </c>
      <c r="AB121" s="81">
        <v>0</v>
      </c>
      <c r="AC121" s="81">
        <v>0</v>
      </c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1"/>
      <c r="BO121" s="81"/>
    </row>
    <row r="122" spans="1:67" ht="15" hidden="1" x14ac:dyDescent="0.25">
      <c r="A122" s="90" t="s">
        <v>84</v>
      </c>
      <c r="B122" s="90" t="s">
        <v>217</v>
      </c>
      <c r="C122" s="81">
        <v>0</v>
      </c>
      <c r="D122" s="81">
        <v>0.48</v>
      </c>
      <c r="E122" s="81">
        <v>0</v>
      </c>
      <c r="F122" s="81">
        <v>0</v>
      </c>
      <c r="G122" s="81">
        <v>0</v>
      </c>
      <c r="H122" s="81">
        <v>0</v>
      </c>
      <c r="I122" s="81">
        <v>0</v>
      </c>
      <c r="J122" s="81">
        <v>0</v>
      </c>
      <c r="K122" s="81">
        <v>0</v>
      </c>
      <c r="L122" s="81">
        <v>0</v>
      </c>
      <c r="M122" s="81">
        <v>0</v>
      </c>
      <c r="N122" s="81">
        <v>0</v>
      </c>
      <c r="O122" s="81">
        <v>0</v>
      </c>
      <c r="P122" s="81">
        <v>0</v>
      </c>
      <c r="Q122" s="81">
        <v>0</v>
      </c>
      <c r="R122" s="81">
        <v>0</v>
      </c>
      <c r="S122" s="81">
        <v>4.71</v>
      </c>
      <c r="T122" s="81">
        <v>3.15</v>
      </c>
      <c r="U122" s="81">
        <v>0</v>
      </c>
      <c r="V122" s="81">
        <v>0</v>
      </c>
      <c r="W122" s="81">
        <v>0.55000000000000004</v>
      </c>
      <c r="X122" s="81">
        <v>0</v>
      </c>
      <c r="Y122" s="81">
        <v>0</v>
      </c>
      <c r="Z122" s="81">
        <v>0</v>
      </c>
      <c r="AA122" s="81">
        <v>0</v>
      </c>
      <c r="AB122" s="81">
        <v>0</v>
      </c>
      <c r="AC122" s="81">
        <v>7.7</v>
      </c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1"/>
      <c r="BO122" s="81"/>
    </row>
    <row r="123" spans="1:67" ht="15" hidden="1" x14ac:dyDescent="0.25">
      <c r="A123" s="90" t="s">
        <v>218</v>
      </c>
      <c r="B123" s="90" t="s">
        <v>219</v>
      </c>
      <c r="C123" s="81">
        <v>0</v>
      </c>
      <c r="D123" s="81">
        <v>0</v>
      </c>
      <c r="E123" s="81">
        <v>0</v>
      </c>
      <c r="F123" s="81">
        <v>0</v>
      </c>
      <c r="G123" s="81">
        <v>0</v>
      </c>
      <c r="H123" s="81">
        <v>0</v>
      </c>
      <c r="I123" s="81">
        <v>0</v>
      </c>
      <c r="J123" s="81">
        <v>0</v>
      </c>
      <c r="K123" s="81">
        <v>0</v>
      </c>
      <c r="L123" s="81">
        <v>0</v>
      </c>
      <c r="M123" s="81">
        <v>0</v>
      </c>
      <c r="N123" s="81">
        <v>0</v>
      </c>
      <c r="O123" s="81">
        <v>0</v>
      </c>
      <c r="P123" s="81">
        <v>0</v>
      </c>
      <c r="Q123" s="81">
        <v>0</v>
      </c>
      <c r="R123" s="81">
        <v>0</v>
      </c>
      <c r="S123" s="81">
        <v>0</v>
      </c>
      <c r="T123" s="81">
        <v>0</v>
      </c>
      <c r="U123" s="81">
        <v>0</v>
      </c>
      <c r="V123" s="81">
        <v>0</v>
      </c>
      <c r="W123" s="81">
        <v>0</v>
      </c>
      <c r="X123" s="81">
        <v>0</v>
      </c>
      <c r="Y123" s="81">
        <v>0</v>
      </c>
      <c r="Z123" s="81">
        <v>0</v>
      </c>
      <c r="AA123" s="81">
        <v>0</v>
      </c>
      <c r="AB123" s="81">
        <v>0</v>
      </c>
      <c r="AC123" s="81">
        <v>0</v>
      </c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1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1"/>
      <c r="BO123" s="81"/>
    </row>
    <row r="124" spans="1:67" ht="15" hidden="1" x14ac:dyDescent="0.25">
      <c r="A124" s="90" t="s">
        <v>220</v>
      </c>
      <c r="B124" s="90" t="s">
        <v>221</v>
      </c>
      <c r="C124" s="81">
        <v>0</v>
      </c>
      <c r="D124" s="81">
        <v>0</v>
      </c>
      <c r="E124" s="81">
        <v>0</v>
      </c>
      <c r="F124" s="81">
        <v>13.75</v>
      </c>
      <c r="G124" s="81">
        <v>0</v>
      </c>
      <c r="H124" s="81">
        <v>0</v>
      </c>
      <c r="I124" s="81">
        <v>0</v>
      </c>
      <c r="J124" s="81">
        <v>0</v>
      </c>
      <c r="K124" s="81">
        <v>0</v>
      </c>
      <c r="L124" s="81">
        <v>0</v>
      </c>
      <c r="M124" s="81">
        <v>0</v>
      </c>
      <c r="N124" s="81">
        <v>0</v>
      </c>
      <c r="O124" s="81">
        <v>0</v>
      </c>
      <c r="P124" s="81">
        <v>0</v>
      </c>
      <c r="Q124" s="81">
        <v>68.846999999999994</v>
      </c>
      <c r="R124" s="81">
        <v>0</v>
      </c>
      <c r="S124" s="81">
        <v>0</v>
      </c>
      <c r="T124" s="81">
        <v>0</v>
      </c>
      <c r="U124" s="81">
        <v>0</v>
      </c>
      <c r="V124" s="81">
        <v>12.56</v>
      </c>
      <c r="W124" s="81">
        <v>0</v>
      </c>
      <c r="X124" s="81">
        <v>0</v>
      </c>
      <c r="Y124" s="81">
        <v>0</v>
      </c>
      <c r="Z124" s="81">
        <v>0</v>
      </c>
      <c r="AA124" s="81">
        <v>0</v>
      </c>
      <c r="AB124" s="81">
        <v>0</v>
      </c>
      <c r="AC124" s="81">
        <v>85.334999999999994</v>
      </c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1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1"/>
      <c r="BO124" s="81"/>
    </row>
    <row r="125" spans="1:67" ht="15" hidden="1" x14ac:dyDescent="0.25">
      <c r="A125" s="90" t="s">
        <v>771</v>
      </c>
      <c r="B125" s="90" t="s">
        <v>222</v>
      </c>
      <c r="C125" s="81">
        <v>0</v>
      </c>
      <c r="D125" s="81">
        <v>1.6559999999999999</v>
      </c>
      <c r="E125" s="81">
        <v>0</v>
      </c>
      <c r="F125" s="81">
        <v>0</v>
      </c>
      <c r="G125" s="81">
        <v>0</v>
      </c>
      <c r="H125" s="81">
        <v>0</v>
      </c>
      <c r="I125" s="81">
        <v>0</v>
      </c>
      <c r="J125" s="81">
        <v>8.0489999999999995</v>
      </c>
      <c r="K125" s="81">
        <v>0</v>
      </c>
      <c r="L125" s="81">
        <v>0</v>
      </c>
      <c r="M125" s="81">
        <v>0</v>
      </c>
      <c r="N125" s="81">
        <v>0</v>
      </c>
      <c r="O125" s="81">
        <v>0</v>
      </c>
      <c r="P125" s="81">
        <v>0</v>
      </c>
      <c r="Q125" s="81">
        <v>5.0110000000000001</v>
      </c>
      <c r="R125" s="81">
        <v>0</v>
      </c>
      <c r="S125" s="81">
        <v>0</v>
      </c>
      <c r="T125" s="81">
        <v>0</v>
      </c>
      <c r="U125" s="81">
        <v>0</v>
      </c>
      <c r="V125" s="81">
        <v>0</v>
      </c>
      <c r="W125" s="81">
        <v>0</v>
      </c>
      <c r="X125" s="81">
        <v>0</v>
      </c>
      <c r="Y125" s="81">
        <v>0</v>
      </c>
      <c r="Z125" s="81">
        <v>0</v>
      </c>
      <c r="AA125" s="81">
        <v>0.14899999999999999</v>
      </c>
      <c r="AB125" s="81">
        <v>0</v>
      </c>
      <c r="AC125" s="81">
        <v>24.449000000000002</v>
      </c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1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1"/>
      <c r="BO125" s="81"/>
    </row>
    <row r="126" spans="1:67" ht="15" hidden="1" x14ac:dyDescent="0.25">
      <c r="A126" s="90" t="s">
        <v>82</v>
      </c>
      <c r="B126" s="90" t="s">
        <v>223</v>
      </c>
      <c r="C126" s="81">
        <v>0</v>
      </c>
      <c r="D126" s="81">
        <v>0.86</v>
      </c>
      <c r="E126" s="81">
        <v>0</v>
      </c>
      <c r="F126" s="81">
        <v>0</v>
      </c>
      <c r="G126" s="81">
        <v>0</v>
      </c>
      <c r="H126" s="81">
        <v>0</v>
      </c>
      <c r="I126" s="81">
        <v>0</v>
      </c>
      <c r="J126" s="81">
        <v>0</v>
      </c>
      <c r="K126" s="81">
        <v>0</v>
      </c>
      <c r="L126" s="81">
        <v>0</v>
      </c>
      <c r="M126" s="81">
        <v>0</v>
      </c>
      <c r="N126" s="81">
        <v>0</v>
      </c>
      <c r="O126" s="81">
        <v>39.6</v>
      </c>
      <c r="P126" s="81">
        <v>0</v>
      </c>
      <c r="Q126" s="81">
        <v>0</v>
      </c>
      <c r="R126" s="81">
        <v>0</v>
      </c>
      <c r="S126" s="81">
        <v>0</v>
      </c>
      <c r="T126" s="81">
        <v>0</v>
      </c>
      <c r="U126" s="81">
        <v>0</v>
      </c>
      <c r="V126" s="81">
        <v>0</v>
      </c>
      <c r="W126" s="81">
        <v>0</v>
      </c>
      <c r="X126" s="81">
        <v>0</v>
      </c>
      <c r="Y126" s="81">
        <v>0</v>
      </c>
      <c r="Z126" s="81">
        <v>0</v>
      </c>
      <c r="AA126" s="81">
        <v>0</v>
      </c>
      <c r="AB126" s="81">
        <v>0</v>
      </c>
      <c r="AC126" s="81">
        <v>40.5</v>
      </c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1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1"/>
      <c r="BO126" s="81"/>
    </row>
    <row r="127" spans="1:67" ht="15" hidden="1" x14ac:dyDescent="0.25">
      <c r="A127" s="90" t="s">
        <v>86</v>
      </c>
      <c r="B127" s="90" t="s">
        <v>224</v>
      </c>
      <c r="C127" s="81">
        <v>0</v>
      </c>
      <c r="D127" s="81">
        <v>0.13</v>
      </c>
      <c r="E127" s="81">
        <v>0</v>
      </c>
      <c r="F127" s="81">
        <v>0</v>
      </c>
      <c r="G127" s="81">
        <v>0</v>
      </c>
      <c r="H127" s="81">
        <v>0</v>
      </c>
      <c r="I127" s="81">
        <v>0</v>
      </c>
      <c r="J127" s="81">
        <v>0</v>
      </c>
      <c r="K127" s="81">
        <v>0</v>
      </c>
      <c r="L127" s="81">
        <v>0</v>
      </c>
      <c r="M127" s="81">
        <v>0</v>
      </c>
      <c r="N127" s="81">
        <v>0</v>
      </c>
      <c r="O127" s="81">
        <v>0</v>
      </c>
      <c r="P127" s="81">
        <v>0</v>
      </c>
      <c r="Q127" s="81">
        <v>0</v>
      </c>
      <c r="R127" s="81">
        <v>0</v>
      </c>
      <c r="S127" s="81">
        <v>0</v>
      </c>
      <c r="T127" s="81">
        <v>0</v>
      </c>
      <c r="U127" s="81">
        <v>0</v>
      </c>
      <c r="V127" s="81">
        <v>0</v>
      </c>
      <c r="W127" s="81">
        <v>3.11</v>
      </c>
      <c r="X127" s="81">
        <v>0</v>
      </c>
      <c r="Y127" s="81">
        <v>0</v>
      </c>
      <c r="Z127" s="81">
        <v>0</v>
      </c>
      <c r="AA127" s="81">
        <v>0</v>
      </c>
      <c r="AB127" s="81">
        <v>0</v>
      </c>
      <c r="AC127" s="81">
        <v>8.9999999999999998E-4</v>
      </c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1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1"/>
      <c r="BO127" s="81"/>
    </row>
    <row r="128" spans="1:67" ht="15" hidden="1" x14ac:dyDescent="0.25">
      <c r="A128" s="90" t="s">
        <v>225</v>
      </c>
      <c r="B128" s="90" t="s">
        <v>226</v>
      </c>
      <c r="C128" s="81">
        <v>0</v>
      </c>
      <c r="D128" s="81">
        <v>1.2E-2</v>
      </c>
      <c r="E128" s="81">
        <v>0</v>
      </c>
      <c r="F128" s="81">
        <v>0</v>
      </c>
      <c r="G128" s="81">
        <v>0</v>
      </c>
      <c r="H128" s="81">
        <v>0</v>
      </c>
      <c r="I128" s="81">
        <v>0</v>
      </c>
      <c r="J128" s="81">
        <v>0</v>
      </c>
      <c r="K128" s="81">
        <v>0</v>
      </c>
      <c r="L128" s="81">
        <v>0</v>
      </c>
      <c r="M128" s="81">
        <v>0</v>
      </c>
      <c r="N128" s="81">
        <v>0</v>
      </c>
      <c r="O128" s="81">
        <v>0</v>
      </c>
      <c r="P128" s="81">
        <v>0</v>
      </c>
      <c r="Q128" s="81">
        <v>0</v>
      </c>
      <c r="R128" s="81">
        <v>0</v>
      </c>
      <c r="S128" s="81">
        <v>1.4</v>
      </c>
      <c r="T128" s="81">
        <v>0</v>
      </c>
      <c r="U128" s="81">
        <v>0</v>
      </c>
      <c r="V128" s="81">
        <v>0</v>
      </c>
      <c r="W128" s="81">
        <v>0</v>
      </c>
      <c r="X128" s="81">
        <v>0</v>
      </c>
      <c r="Y128" s="81">
        <v>0</v>
      </c>
      <c r="Z128" s="81">
        <v>0</v>
      </c>
      <c r="AA128" s="81">
        <v>0</v>
      </c>
      <c r="AB128" s="81">
        <v>0</v>
      </c>
      <c r="AC128" s="81">
        <v>1.2549999999999999</v>
      </c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1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1"/>
      <c r="BO128" s="81"/>
    </row>
    <row r="129" spans="1:67" ht="15" hidden="1" x14ac:dyDescent="0.25">
      <c r="A129" s="90" t="s">
        <v>225</v>
      </c>
      <c r="B129" s="90" t="s">
        <v>227</v>
      </c>
      <c r="C129" s="81">
        <v>0</v>
      </c>
      <c r="D129" s="81">
        <v>1.4E-2</v>
      </c>
      <c r="E129" s="81">
        <v>0</v>
      </c>
      <c r="F129" s="81">
        <v>0</v>
      </c>
      <c r="G129" s="81">
        <v>0</v>
      </c>
      <c r="H129" s="81">
        <v>0</v>
      </c>
      <c r="I129" s="81">
        <v>0</v>
      </c>
      <c r="J129" s="81">
        <v>0</v>
      </c>
      <c r="K129" s="81">
        <v>0</v>
      </c>
      <c r="L129" s="81">
        <v>0</v>
      </c>
      <c r="M129" s="81">
        <v>0</v>
      </c>
      <c r="N129" s="81">
        <v>0</v>
      </c>
      <c r="O129" s="81">
        <v>0</v>
      </c>
      <c r="P129" s="81">
        <v>0</v>
      </c>
      <c r="Q129" s="81">
        <v>0</v>
      </c>
      <c r="R129" s="81">
        <v>0</v>
      </c>
      <c r="S129" s="81">
        <v>1.0900000000000001</v>
      </c>
      <c r="T129" s="81">
        <v>0</v>
      </c>
      <c r="U129" s="81">
        <v>0</v>
      </c>
      <c r="V129" s="81">
        <v>0</v>
      </c>
      <c r="W129" s="81">
        <v>0</v>
      </c>
      <c r="X129" s="81">
        <v>0</v>
      </c>
      <c r="Y129" s="81">
        <v>0</v>
      </c>
      <c r="Z129" s="81">
        <v>0</v>
      </c>
      <c r="AA129" s="81">
        <v>0</v>
      </c>
      <c r="AB129" s="81">
        <v>0</v>
      </c>
      <c r="AC129" s="81">
        <v>0.98499999999999999</v>
      </c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1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1"/>
      <c r="BO129" s="81"/>
    </row>
    <row r="130" spans="1:67" ht="15" hidden="1" x14ac:dyDescent="0.25">
      <c r="A130" s="90" t="s">
        <v>225</v>
      </c>
      <c r="B130" s="90" t="s">
        <v>228</v>
      </c>
      <c r="C130" s="81">
        <v>0</v>
      </c>
      <c r="D130" s="81">
        <v>5.5E-2</v>
      </c>
      <c r="E130" s="81">
        <v>0</v>
      </c>
      <c r="F130" s="81">
        <v>0</v>
      </c>
      <c r="G130" s="81">
        <v>0</v>
      </c>
      <c r="H130" s="81">
        <v>0</v>
      </c>
      <c r="I130" s="81">
        <v>0</v>
      </c>
      <c r="J130" s="81">
        <v>0</v>
      </c>
      <c r="K130" s="81">
        <v>0</v>
      </c>
      <c r="L130" s="81">
        <v>0</v>
      </c>
      <c r="M130" s="81">
        <v>0</v>
      </c>
      <c r="N130" s="81">
        <v>0</v>
      </c>
      <c r="O130" s="81">
        <v>0</v>
      </c>
      <c r="P130" s="81">
        <v>0</v>
      </c>
      <c r="Q130" s="81">
        <v>0</v>
      </c>
      <c r="R130" s="81">
        <v>0</v>
      </c>
      <c r="S130" s="81">
        <v>2.6</v>
      </c>
      <c r="T130" s="81">
        <v>0</v>
      </c>
      <c r="U130" s="81">
        <v>0</v>
      </c>
      <c r="V130" s="81">
        <v>0</v>
      </c>
      <c r="W130" s="81">
        <v>0</v>
      </c>
      <c r="X130" s="81">
        <v>0</v>
      </c>
      <c r="Y130" s="81">
        <v>0</v>
      </c>
      <c r="Z130" s="81">
        <v>0</v>
      </c>
      <c r="AA130" s="81">
        <v>0</v>
      </c>
      <c r="AB130" s="81">
        <v>0</v>
      </c>
      <c r="AC130" s="81">
        <v>2.8279999999999998</v>
      </c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1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1"/>
      <c r="BO130" s="81"/>
    </row>
    <row r="131" spans="1:67" ht="15" hidden="1" x14ac:dyDescent="0.25">
      <c r="A131" s="90" t="s">
        <v>92</v>
      </c>
      <c r="B131" s="90" t="s">
        <v>229</v>
      </c>
      <c r="C131" s="81">
        <v>0</v>
      </c>
      <c r="D131" s="81">
        <v>0.2</v>
      </c>
      <c r="E131" s="81">
        <v>0</v>
      </c>
      <c r="F131" s="81">
        <v>0</v>
      </c>
      <c r="G131" s="81">
        <v>0</v>
      </c>
      <c r="H131" s="81">
        <v>0</v>
      </c>
      <c r="I131" s="81">
        <v>0</v>
      </c>
      <c r="J131" s="81">
        <v>0</v>
      </c>
      <c r="K131" s="81">
        <v>0</v>
      </c>
      <c r="L131" s="81">
        <v>0</v>
      </c>
      <c r="M131" s="81">
        <v>0</v>
      </c>
      <c r="N131" s="81">
        <v>0</v>
      </c>
      <c r="O131" s="81">
        <v>0</v>
      </c>
      <c r="P131" s="81">
        <v>0</v>
      </c>
      <c r="Q131" s="81">
        <v>0</v>
      </c>
      <c r="R131" s="81">
        <v>0</v>
      </c>
      <c r="S131" s="81">
        <v>0</v>
      </c>
      <c r="T131" s="81">
        <v>10.5</v>
      </c>
      <c r="U131" s="81">
        <v>0</v>
      </c>
      <c r="V131" s="81">
        <v>0</v>
      </c>
      <c r="W131" s="81">
        <v>0</v>
      </c>
      <c r="X131" s="81">
        <v>0</v>
      </c>
      <c r="Y131" s="81">
        <v>0</v>
      </c>
      <c r="Z131" s="81">
        <v>0</v>
      </c>
      <c r="AA131" s="81">
        <v>0</v>
      </c>
      <c r="AB131" s="81">
        <v>0</v>
      </c>
      <c r="AC131" s="81">
        <v>9.4</v>
      </c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1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1"/>
      <c r="BO131" s="81"/>
    </row>
    <row r="132" spans="1:67" ht="15" hidden="1" x14ac:dyDescent="0.25">
      <c r="A132" s="90" t="s">
        <v>133</v>
      </c>
      <c r="B132" s="90" t="s">
        <v>230</v>
      </c>
      <c r="C132" s="81">
        <v>0</v>
      </c>
      <c r="D132" s="81">
        <v>0</v>
      </c>
      <c r="E132" s="81">
        <v>0</v>
      </c>
      <c r="F132" s="81">
        <v>0</v>
      </c>
      <c r="G132" s="81">
        <v>0</v>
      </c>
      <c r="H132" s="81">
        <v>0</v>
      </c>
      <c r="I132" s="81">
        <v>0</v>
      </c>
      <c r="J132" s="81">
        <v>0</v>
      </c>
      <c r="K132" s="81">
        <v>0</v>
      </c>
      <c r="L132" s="81">
        <v>0</v>
      </c>
      <c r="M132" s="81">
        <v>0</v>
      </c>
      <c r="N132" s="81">
        <v>0</v>
      </c>
      <c r="O132" s="81">
        <v>0</v>
      </c>
      <c r="P132" s="81">
        <v>0</v>
      </c>
      <c r="Q132" s="81">
        <v>0</v>
      </c>
      <c r="R132" s="81">
        <v>0</v>
      </c>
      <c r="S132" s="81">
        <v>0</v>
      </c>
      <c r="T132" s="81">
        <v>0</v>
      </c>
      <c r="U132" s="81">
        <v>0</v>
      </c>
      <c r="V132" s="81">
        <v>0</v>
      </c>
      <c r="W132" s="81">
        <v>0</v>
      </c>
      <c r="X132" s="81">
        <v>0</v>
      </c>
      <c r="Y132" s="81">
        <v>0</v>
      </c>
      <c r="Z132" s="81">
        <v>0</v>
      </c>
      <c r="AA132" s="81">
        <v>0</v>
      </c>
      <c r="AB132" s="81">
        <v>0</v>
      </c>
      <c r="AC132" s="81">
        <v>0</v>
      </c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1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1"/>
      <c r="BO132" s="81"/>
    </row>
    <row r="133" spans="1:67" ht="15" hidden="1" x14ac:dyDescent="0.25">
      <c r="A133" s="90" t="s">
        <v>771</v>
      </c>
      <c r="B133" s="90" t="s">
        <v>231</v>
      </c>
      <c r="C133" s="81">
        <v>0</v>
      </c>
      <c r="D133" s="81">
        <v>5.1829999999999998</v>
      </c>
      <c r="E133" s="81">
        <v>0</v>
      </c>
      <c r="F133" s="81">
        <v>0</v>
      </c>
      <c r="G133" s="81">
        <v>0</v>
      </c>
      <c r="H133" s="81">
        <v>0</v>
      </c>
      <c r="I133" s="81">
        <v>0</v>
      </c>
      <c r="J133" s="81">
        <v>0</v>
      </c>
      <c r="K133" s="81">
        <v>0</v>
      </c>
      <c r="L133" s="81">
        <v>0</v>
      </c>
      <c r="M133" s="81">
        <v>0</v>
      </c>
      <c r="N133" s="81">
        <v>0</v>
      </c>
      <c r="O133" s="81">
        <v>42.34</v>
      </c>
      <c r="P133" s="81">
        <v>0</v>
      </c>
      <c r="Q133" s="81">
        <v>0</v>
      </c>
      <c r="R133" s="81">
        <v>0</v>
      </c>
      <c r="S133" s="81">
        <v>0</v>
      </c>
      <c r="T133" s="81">
        <v>0</v>
      </c>
      <c r="U133" s="81">
        <v>0</v>
      </c>
      <c r="V133" s="81">
        <v>0</v>
      </c>
      <c r="W133" s="81">
        <v>0</v>
      </c>
      <c r="X133" s="81">
        <v>0</v>
      </c>
      <c r="Y133" s="81">
        <v>0</v>
      </c>
      <c r="Z133" s="81">
        <v>0</v>
      </c>
      <c r="AA133" s="81">
        <v>0</v>
      </c>
      <c r="AB133" s="81">
        <v>0</v>
      </c>
      <c r="AC133" s="81">
        <v>45.344999999999999</v>
      </c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1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1"/>
      <c r="BO133" s="81"/>
    </row>
    <row r="134" spans="1:67" ht="15" hidden="1" x14ac:dyDescent="0.25">
      <c r="A134" s="90" t="s">
        <v>187</v>
      </c>
      <c r="B134" s="90" t="s">
        <v>232</v>
      </c>
      <c r="C134" s="81">
        <v>0</v>
      </c>
      <c r="D134" s="81">
        <v>0.41</v>
      </c>
      <c r="E134" s="81">
        <v>0</v>
      </c>
      <c r="F134" s="81">
        <v>0</v>
      </c>
      <c r="G134" s="81">
        <v>0</v>
      </c>
      <c r="H134" s="81">
        <v>0</v>
      </c>
      <c r="I134" s="81">
        <v>0</v>
      </c>
      <c r="J134" s="81">
        <v>0</v>
      </c>
      <c r="K134" s="81">
        <v>0</v>
      </c>
      <c r="L134" s="81">
        <v>0</v>
      </c>
      <c r="M134" s="81">
        <v>0</v>
      </c>
      <c r="N134" s="81">
        <v>0</v>
      </c>
      <c r="O134" s="81">
        <v>0</v>
      </c>
      <c r="P134" s="81">
        <v>0</v>
      </c>
      <c r="Q134" s="81">
        <v>0</v>
      </c>
      <c r="R134" s="81">
        <v>0</v>
      </c>
      <c r="S134" s="81">
        <v>3.07</v>
      </c>
      <c r="T134" s="81">
        <v>0</v>
      </c>
      <c r="U134" s="81">
        <v>0</v>
      </c>
      <c r="V134" s="81">
        <v>0</v>
      </c>
      <c r="W134" s="81">
        <v>0</v>
      </c>
      <c r="X134" s="81">
        <v>0</v>
      </c>
      <c r="Y134" s="81">
        <v>0</v>
      </c>
      <c r="Z134" s="81">
        <v>0</v>
      </c>
      <c r="AA134" s="81">
        <v>0</v>
      </c>
      <c r="AB134" s="81">
        <v>0</v>
      </c>
      <c r="AC134" s="81">
        <v>2.9660000000000002</v>
      </c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1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1"/>
      <c r="BO134" s="81"/>
    </row>
    <row r="135" spans="1:67" ht="15" hidden="1" x14ac:dyDescent="0.25">
      <c r="A135" s="90" t="s">
        <v>233</v>
      </c>
      <c r="B135" s="90" t="s">
        <v>234</v>
      </c>
      <c r="C135" s="81">
        <v>0</v>
      </c>
      <c r="D135" s="81">
        <v>0</v>
      </c>
      <c r="E135" s="81">
        <v>2.2000000000000002</v>
      </c>
      <c r="F135" s="81">
        <v>0</v>
      </c>
      <c r="G135" s="81">
        <v>0</v>
      </c>
      <c r="H135" s="81">
        <v>0</v>
      </c>
      <c r="I135" s="81">
        <v>0</v>
      </c>
      <c r="J135" s="81">
        <v>0</v>
      </c>
      <c r="K135" s="81">
        <v>0</v>
      </c>
      <c r="L135" s="81">
        <v>3</v>
      </c>
      <c r="M135" s="81">
        <v>3</v>
      </c>
      <c r="N135" s="81">
        <v>0.3</v>
      </c>
      <c r="O135" s="81">
        <v>2.8</v>
      </c>
      <c r="P135" s="81">
        <v>0</v>
      </c>
      <c r="Q135" s="81">
        <v>0</v>
      </c>
      <c r="R135" s="81">
        <v>0</v>
      </c>
      <c r="S135" s="81">
        <v>0</v>
      </c>
      <c r="T135" s="81">
        <v>7.2</v>
      </c>
      <c r="U135" s="81">
        <v>0</v>
      </c>
      <c r="V135" s="81">
        <v>2.6</v>
      </c>
      <c r="W135" s="81">
        <v>1.9</v>
      </c>
      <c r="X135" s="81">
        <v>2.1</v>
      </c>
      <c r="Y135" s="81">
        <v>0</v>
      </c>
      <c r="Z135" s="81">
        <v>0</v>
      </c>
      <c r="AA135" s="81">
        <v>3.4</v>
      </c>
      <c r="AB135" s="81">
        <v>0</v>
      </c>
      <c r="AC135" s="81">
        <v>24</v>
      </c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1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1"/>
      <c r="BO135" s="81"/>
    </row>
    <row r="136" spans="1:67" ht="15" hidden="1" x14ac:dyDescent="0.25">
      <c r="A136" s="90" t="s">
        <v>235</v>
      </c>
      <c r="B136" s="90" t="s">
        <v>236</v>
      </c>
      <c r="C136" s="81">
        <v>0</v>
      </c>
      <c r="D136" s="81">
        <v>21</v>
      </c>
      <c r="E136" s="81">
        <v>0</v>
      </c>
      <c r="F136" s="81">
        <v>0</v>
      </c>
      <c r="G136" s="81">
        <v>0</v>
      </c>
      <c r="H136" s="81">
        <v>0</v>
      </c>
      <c r="I136" s="81">
        <v>0</v>
      </c>
      <c r="J136" s="81">
        <v>0</v>
      </c>
      <c r="K136" s="81">
        <v>0</v>
      </c>
      <c r="L136" s="81">
        <v>0</v>
      </c>
      <c r="M136" s="81">
        <v>0</v>
      </c>
      <c r="N136" s="81">
        <v>0</v>
      </c>
      <c r="O136" s="81">
        <v>80</v>
      </c>
      <c r="P136" s="81">
        <v>0</v>
      </c>
      <c r="Q136" s="81">
        <v>0</v>
      </c>
      <c r="R136" s="81">
        <v>0</v>
      </c>
      <c r="S136" s="81">
        <v>0</v>
      </c>
      <c r="T136" s="81">
        <v>0</v>
      </c>
      <c r="U136" s="81">
        <v>0</v>
      </c>
      <c r="V136" s="81">
        <v>0</v>
      </c>
      <c r="W136" s="81">
        <v>0</v>
      </c>
      <c r="X136" s="81">
        <v>0</v>
      </c>
      <c r="Y136" s="81">
        <v>0</v>
      </c>
      <c r="Z136" s="81">
        <v>0</v>
      </c>
      <c r="AA136" s="81">
        <v>0</v>
      </c>
      <c r="AB136" s="81">
        <v>0</v>
      </c>
      <c r="AC136" s="81">
        <v>107</v>
      </c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1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1"/>
      <c r="BO136" s="81"/>
    </row>
    <row r="137" spans="1:67" ht="15" hidden="1" x14ac:dyDescent="0.25">
      <c r="A137" s="90" t="s">
        <v>237</v>
      </c>
      <c r="B137" s="90" t="s">
        <v>238</v>
      </c>
      <c r="C137" s="81">
        <v>0</v>
      </c>
      <c r="D137" s="81">
        <v>0</v>
      </c>
      <c r="E137" s="81">
        <v>0</v>
      </c>
      <c r="F137" s="81">
        <v>0</v>
      </c>
      <c r="G137" s="81">
        <v>0</v>
      </c>
      <c r="H137" s="81">
        <v>0</v>
      </c>
      <c r="I137" s="81">
        <v>0</v>
      </c>
      <c r="J137" s="81">
        <v>0</v>
      </c>
      <c r="K137" s="81">
        <v>0</v>
      </c>
      <c r="L137" s="81">
        <v>0</v>
      </c>
      <c r="M137" s="81">
        <v>0</v>
      </c>
      <c r="N137" s="81">
        <v>0</v>
      </c>
      <c r="O137" s="81">
        <v>0</v>
      </c>
      <c r="P137" s="81">
        <v>0</v>
      </c>
      <c r="Q137" s="81">
        <v>0</v>
      </c>
      <c r="R137" s="81">
        <v>24.4</v>
      </c>
      <c r="S137" s="81">
        <v>0</v>
      </c>
      <c r="T137" s="81">
        <v>0</v>
      </c>
      <c r="U137" s="81">
        <v>0</v>
      </c>
      <c r="V137" s="81">
        <v>0</v>
      </c>
      <c r="W137" s="81">
        <v>0</v>
      </c>
      <c r="X137" s="81">
        <v>0</v>
      </c>
      <c r="Y137" s="81">
        <v>0</v>
      </c>
      <c r="Z137" s="81">
        <v>0</v>
      </c>
      <c r="AA137" s="81">
        <v>0</v>
      </c>
      <c r="AB137" s="81">
        <v>0</v>
      </c>
      <c r="AC137" s="81">
        <v>21.9</v>
      </c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1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1"/>
      <c r="BO137" s="81"/>
    </row>
    <row r="138" spans="1:67" ht="15" hidden="1" x14ac:dyDescent="0.25">
      <c r="A138" s="90" t="s">
        <v>239</v>
      </c>
      <c r="B138" s="90" t="s">
        <v>240</v>
      </c>
      <c r="C138" s="81">
        <v>0</v>
      </c>
      <c r="D138" s="81">
        <v>0</v>
      </c>
      <c r="E138" s="81">
        <v>0</v>
      </c>
      <c r="F138" s="81">
        <v>35.4</v>
      </c>
      <c r="G138" s="81">
        <v>0</v>
      </c>
      <c r="H138" s="81">
        <v>0</v>
      </c>
      <c r="I138" s="81">
        <v>262</v>
      </c>
      <c r="J138" s="81">
        <v>0</v>
      </c>
      <c r="K138" s="81">
        <v>0</v>
      </c>
      <c r="L138" s="81">
        <v>0</v>
      </c>
      <c r="M138" s="81">
        <v>0</v>
      </c>
      <c r="N138" s="81">
        <v>0</v>
      </c>
      <c r="O138" s="81">
        <v>0</v>
      </c>
      <c r="P138" s="81">
        <v>0</v>
      </c>
      <c r="Q138" s="81">
        <v>0</v>
      </c>
      <c r="R138" s="81">
        <v>0</v>
      </c>
      <c r="S138" s="81">
        <v>0</v>
      </c>
      <c r="T138" s="81">
        <v>0</v>
      </c>
      <c r="U138" s="81">
        <v>0</v>
      </c>
      <c r="V138" s="81">
        <v>0</v>
      </c>
      <c r="W138" s="81">
        <v>0</v>
      </c>
      <c r="X138" s="81">
        <v>0</v>
      </c>
      <c r="Y138" s="81">
        <v>24</v>
      </c>
      <c r="Z138" s="81">
        <v>56</v>
      </c>
      <c r="AA138" s="81">
        <v>0</v>
      </c>
      <c r="AB138" s="81">
        <v>0</v>
      </c>
      <c r="AC138" s="81">
        <v>87.5</v>
      </c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1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1"/>
      <c r="BO138" s="81"/>
    </row>
    <row r="139" spans="1:67" ht="15" hidden="1" x14ac:dyDescent="0.25">
      <c r="A139" s="90" t="s">
        <v>143</v>
      </c>
      <c r="B139" s="90" t="s">
        <v>241</v>
      </c>
      <c r="C139" s="81">
        <v>0</v>
      </c>
      <c r="D139" s="81">
        <v>0.47299999999999998</v>
      </c>
      <c r="E139" s="81">
        <v>0</v>
      </c>
      <c r="F139" s="81">
        <v>0</v>
      </c>
      <c r="G139" s="81">
        <v>0</v>
      </c>
      <c r="H139" s="81">
        <v>0</v>
      </c>
      <c r="I139" s="81">
        <v>0</v>
      </c>
      <c r="J139" s="81">
        <v>0</v>
      </c>
      <c r="K139" s="81">
        <v>0</v>
      </c>
      <c r="L139" s="81">
        <v>0</v>
      </c>
      <c r="M139" s="81">
        <v>0</v>
      </c>
      <c r="N139" s="81">
        <v>0</v>
      </c>
      <c r="O139" s="81">
        <v>32.335000000000001</v>
      </c>
      <c r="P139" s="81">
        <v>0</v>
      </c>
      <c r="Q139" s="81">
        <v>0</v>
      </c>
      <c r="R139" s="81">
        <v>0</v>
      </c>
      <c r="S139" s="81">
        <v>0</v>
      </c>
      <c r="T139" s="81">
        <v>0</v>
      </c>
      <c r="U139" s="81">
        <v>0</v>
      </c>
      <c r="V139" s="81">
        <v>0</v>
      </c>
      <c r="W139" s="81">
        <v>0</v>
      </c>
      <c r="X139" s="81">
        <v>0</v>
      </c>
      <c r="Y139" s="81">
        <v>0</v>
      </c>
      <c r="Z139" s="81">
        <v>0</v>
      </c>
      <c r="AA139" s="81">
        <v>0</v>
      </c>
      <c r="AB139" s="81">
        <v>0</v>
      </c>
      <c r="AC139" s="81">
        <v>31.045999999999999</v>
      </c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1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1"/>
      <c r="BO139" s="81"/>
    </row>
    <row r="140" spans="1:67" ht="15" hidden="1" x14ac:dyDescent="0.25">
      <c r="A140" s="90" t="s">
        <v>78</v>
      </c>
      <c r="B140" s="90" t="s">
        <v>242</v>
      </c>
      <c r="C140" s="81">
        <v>0</v>
      </c>
      <c r="D140" s="81">
        <v>2.31</v>
      </c>
      <c r="E140" s="81">
        <v>0</v>
      </c>
      <c r="F140" s="81">
        <v>0</v>
      </c>
      <c r="G140" s="81">
        <v>0</v>
      </c>
      <c r="H140" s="81">
        <v>0</v>
      </c>
      <c r="I140" s="81">
        <v>0</v>
      </c>
      <c r="J140" s="81">
        <v>0</v>
      </c>
      <c r="K140" s="81">
        <v>0</v>
      </c>
      <c r="L140" s="81">
        <v>0</v>
      </c>
      <c r="M140" s="81">
        <v>0</v>
      </c>
      <c r="N140" s="81">
        <v>0</v>
      </c>
      <c r="O140" s="81">
        <v>0</v>
      </c>
      <c r="P140" s="81">
        <v>0</v>
      </c>
      <c r="Q140" s="81">
        <v>0</v>
      </c>
      <c r="R140" s="81">
        <v>0</v>
      </c>
      <c r="S140" s="81">
        <v>9.2799999999999994</v>
      </c>
      <c r="T140" s="81">
        <v>0</v>
      </c>
      <c r="U140" s="81">
        <v>0</v>
      </c>
      <c r="V140" s="81">
        <v>0</v>
      </c>
      <c r="W140" s="81">
        <v>0</v>
      </c>
      <c r="X140" s="81">
        <v>0</v>
      </c>
      <c r="Y140" s="81">
        <v>0</v>
      </c>
      <c r="Z140" s="81">
        <v>0</v>
      </c>
      <c r="AA140" s="81">
        <v>0</v>
      </c>
      <c r="AB140" s="81">
        <v>0</v>
      </c>
      <c r="AC140" s="81">
        <v>10.7</v>
      </c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1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1"/>
      <c r="BO140" s="81"/>
    </row>
    <row r="141" spans="1:67" ht="15" hidden="1" x14ac:dyDescent="0.25">
      <c r="A141" s="90" t="s">
        <v>143</v>
      </c>
      <c r="B141" s="90" t="s">
        <v>243</v>
      </c>
      <c r="C141" s="81">
        <v>0</v>
      </c>
      <c r="D141" s="81">
        <v>0</v>
      </c>
      <c r="E141" s="81">
        <v>0</v>
      </c>
      <c r="F141" s="81">
        <v>0</v>
      </c>
      <c r="G141" s="81">
        <v>0</v>
      </c>
      <c r="H141" s="81">
        <v>5.0439999999999996</v>
      </c>
      <c r="I141" s="81">
        <v>0</v>
      </c>
      <c r="J141" s="81">
        <v>0</v>
      </c>
      <c r="K141" s="81">
        <v>0</v>
      </c>
      <c r="L141" s="81">
        <v>0</v>
      </c>
      <c r="M141" s="81">
        <v>0</v>
      </c>
      <c r="N141" s="81">
        <v>0</v>
      </c>
      <c r="O141" s="81">
        <v>25.707999999999998</v>
      </c>
      <c r="P141" s="81">
        <v>0</v>
      </c>
      <c r="Q141" s="81">
        <v>0</v>
      </c>
      <c r="R141" s="81">
        <v>0</v>
      </c>
      <c r="S141" s="81">
        <v>0</v>
      </c>
      <c r="T141" s="81">
        <v>0</v>
      </c>
      <c r="U141" s="81">
        <v>0</v>
      </c>
      <c r="V141" s="81">
        <v>0</v>
      </c>
      <c r="W141" s="81">
        <v>0</v>
      </c>
      <c r="X141" s="81">
        <v>0</v>
      </c>
      <c r="Y141" s="81">
        <v>0</v>
      </c>
      <c r="Z141" s="81">
        <v>0</v>
      </c>
      <c r="AA141" s="81">
        <v>0</v>
      </c>
      <c r="AB141" s="81">
        <v>0</v>
      </c>
      <c r="AC141" s="81">
        <v>30.751999999999999</v>
      </c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1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1"/>
      <c r="BO141" s="81"/>
    </row>
    <row r="142" spans="1:67" ht="15" hidden="1" x14ac:dyDescent="0.25">
      <c r="A142" s="90" t="s">
        <v>771</v>
      </c>
      <c r="B142" s="90" t="s">
        <v>244</v>
      </c>
      <c r="C142" s="81">
        <v>0</v>
      </c>
      <c r="D142" s="81">
        <v>0.13200000000000001</v>
      </c>
      <c r="E142" s="81">
        <v>0</v>
      </c>
      <c r="F142" s="81">
        <v>0</v>
      </c>
      <c r="G142" s="81">
        <v>0</v>
      </c>
      <c r="H142" s="81">
        <v>0</v>
      </c>
      <c r="I142" s="81">
        <v>0</v>
      </c>
      <c r="J142" s="81">
        <v>0</v>
      </c>
      <c r="K142" s="81">
        <v>0</v>
      </c>
      <c r="L142" s="81">
        <v>0</v>
      </c>
      <c r="M142" s="81">
        <v>0</v>
      </c>
      <c r="N142" s="81">
        <v>0</v>
      </c>
      <c r="O142" s="81">
        <v>0</v>
      </c>
      <c r="P142" s="81">
        <v>0</v>
      </c>
      <c r="Q142" s="81">
        <v>0.501</v>
      </c>
      <c r="R142" s="81">
        <v>0</v>
      </c>
      <c r="S142" s="81">
        <v>0</v>
      </c>
      <c r="T142" s="81">
        <v>0</v>
      </c>
      <c r="U142" s="81">
        <v>0</v>
      </c>
      <c r="V142" s="81">
        <v>0</v>
      </c>
      <c r="W142" s="81">
        <v>0</v>
      </c>
      <c r="X142" s="81">
        <v>0</v>
      </c>
      <c r="Y142" s="81">
        <v>0</v>
      </c>
      <c r="Z142" s="81">
        <v>0</v>
      </c>
      <c r="AA142" s="81">
        <v>0</v>
      </c>
      <c r="AB142" s="81">
        <v>0</v>
      </c>
      <c r="AC142" s="81">
        <v>0.52100000000000002</v>
      </c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1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1"/>
      <c r="BO142" s="81"/>
    </row>
    <row r="143" spans="1:67" ht="15" hidden="1" x14ac:dyDescent="0.25">
      <c r="A143" s="90" t="s">
        <v>119</v>
      </c>
      <c r="B143" s="90" t="s">
        <v>246</v>
      </c>
      <c r="C143" s="81">
        <v>0</v>
      </c>
      <c r="D143" s="81">
        <v>0.74</v>
      </c>
      <c r="E143" s="81">
        <v>0</v>
      </c>
      <c r="F143" s="81">
        <v>0</v>
      </c>
      <c r="G143" s="81">
        <v>0</v>
      </c>
      <c r="H143" s="81">
        <v>0</v>
      </c>
      <c r="I143" s="81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81">
        <v>0</v>
      </c>
      <c r="Q143" s="81">
        <v>0</v>
      </c>
      <c r="R143" s="81">
        <v>0</v>
      </c>
      <c r="S143" s="81">
        <v>0</v>
      </c>
      <c r="T143" s="81">
        <v>4</v>
      </c>
      <c r="U143" s="81">
        <v>0</v>
      </c>
      <c r="V143" s="81">
        <v>0</v>
      </c>
      <c r="W143" s="81">
        <v>0</v>
      </c>
      <c r="X143" s="81">
        <v>0</v>
      </c>
      <c r="Y143" s="81">
        <v>0</v>
      </c>
      <c r="Z143" s="81">
        <v>0</v>
      </c>
      <c r="AA143" s="81">
        <v>0</v>
      </c>
      <c r="AB143" s="81">
        <v>0</v>
      </c>
      <c r="AC143" s="81">
        <v>4.4000000000000004</v>
      </c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1"/>
      <c r="BO143" s="81"/>
    </row>
    <row r="144" spans="1:67" ht="15" hidden="1" x14ac:dyDescent="0.25">
      <c r="A144" s="90" t="s">
        <v>129</v>
      </c>
      <c r="B144" s="90" t="s">
        <v>247</v>
      </c>
      <c r="C144" s="81">
        <v>0</v>
      </c>
      <c r="D144" s="81">
        <v>0.22</v>
      </c>
      <c r="E144" s="81">
        <v>0</v>
      </c>
      <c r="F144" s="81">
        <v>0</v>
      </c>
      <c r="G144" s="81">
        <v>0</v>
      </c>
      <c r="H144" s="81">
        <v>0</v>
      </c>
      <c r="I144" s="81">
        <v>0</v>
      </c>
      <c r="J144" s="81">
        <v>0</v>
      </c>
      <c r="K144" s="81">
        <v>0</v>
      </c>
      <c r="L144" s="81">
        <v>1.458</v>
      </c>
      <c r="M144" s="81">
        <v>0</v>
      </c>
      <c r="N144" s="81">
        <v>1.458</v>
      </c>
      <c r="O144" s="81">
        <v>1.458</v>
      </c>
      <c r="P144" s="81">
        <v>0</v>
      </c>
      <c r="Q144" s="81">
        <v>0</v>
      </c>
      <c r="R144" s="81">
        <v>0</v>
      </c>
      <c r="S144" s="81">
        <v>0</v>
      </c>
      <c r="T144" s="81">
        <v>0</v>
      </c>
      <c r="U144" s="81">
        <v>0</v>
      </c>
      <c r="V144" s="81">
        <v>0</v>
      </c>
      <c r="W144" s="81">
        <v>0</v>
      </c>
      <c r="X144" s="81">
        <v>0</v>
      </c>
      <c r="Y144" s="81">
        <v>0</v>
      </c>
      <c r="Z144" s="81">
        <v>0</v>
      </c>
      <c r="AA144" s="81">
        <v>0</v>
      </c>
      <c r="AB144" s="81">
        <v>0</v>
      </c>
      <c r="AC144" s="81">
        <v>3.722</v>
      </c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1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1"/>
      <c r="BO144" s="81"/>
    </row>
    <row r="145" spans="1:67" ht="15" hidden="1" x14ac:dyDescent="0.25">
      <c r="A145" s="90" t="s">
        <v>102</v>
      </c>
      <c r="B145" s="90" t="s">
        <v>248</v>
      </c>
      <c r="C145" s="81">
        <v>0</v>
      </c>
      <c r="D145" s="81">
        <v>0.63600000000000001</v>
      </c>
      <c r="E145" s="81">
        <v>0</v>
      </c>
      <c r="F145" s="81">
        <v>0</v>
      </c>
      <c r="G145" s="81">
        <v>0</v>
      </c>
      <c r="H145" s="81">
        <v>0</v>
      </c>
      <c r="I145" s="81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3.16</v>
      </c>
      <c r="O145" s="81">
        <v>0</v>
      </c>
      <c r="P145" s="81">
        <v>0</v>
      </c>
      <c r="Q145" s="81">
        <v>0</v>
      </c>
      <c r="R145" s="81">
        <v>0</v>
      </c>
      <c r="S145" s="81">
        <v>0</v>
      </c>
      <c r="T145" s="81">
        <v>3.1629999999999998</v>
      </c>
      <c r="U145" s="81">
        <v>0</v>
      </c>
      <c r="V145" s="81">
        <v>0</v>
      </c>
      <c r="W145" s="81">
        <v>0</v>
      </c>
      <c r="X145" s="81">
        <v>0</v>
      </c>
      <c r="Y145" s="81">
        <v>0</v>
      </c>
      <c r="Z145" s="81">
        <v>0</v>
      </c>
      <c r="AA145" s="81">
        <v>0</v>
      </c>
      <c r="AB145" s="81">
        <v>0</v>
      </c>
      <c r="AC145" s="81">
        <v>9.5350000000000001</v>
      </c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1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1"/>
      <c r="BO145" s="81"/>
    </row>
    <row r="146" spans="1:67" ht="15" hidden="1" x14ac:dyDescent="0.25">
      <c r="A146" s="90" t="s">
        <v>249</v>
      </c>
      <c r="B146" s="90" t="s">
        <v>250</v>
      </c>
      <c r="C146" s="81">
        <v>0</v>
      </c>
      <c r="D146" s="81">
        <v>2.1</v>
      </c>
      <c r="E146" s="81">
        <v>0</v>
      </c>
      <c r="F146" s="81">
        <v>0</v>
      </c>
      <c r="G146" s="81">
        <v>0</v>
      </c>
      <c r="H146" s="81">
        <v>0</v>
      </c>
      <c r="I146" s="81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16.3</v>
      </c>
      <c r="P146" s="81">
        <v>0</v>
      </c>
      <c r="Q146" s="81">
        <v>0</v>
      </c>
      <c r="R146" s="81">
        <v>0</v>
      </c>
      <c r="S146" s="81">
        <v>0</v>
      </c>
      <c r="T146" s="81">
        <v>0</v>
      </c>
      <c r="U146" s="81">
        <v>0</v>
      </c>
      <c r="V146" s="81">
        <v>0</v>
      </c>
      <c r="W146" s="81">
        <v>0</v>
      </c>
      <c r="X146" s="81">
        <v>0</v>
      </c>
      <c r="Y146" s="81">
        <v>0</v>
      </c>
      <c r="Z146" s="81">
        <v>0</v>
      </c>
      <c r="AA146" s="81">
        <v>0</v>
      </c>
      <c r="AB146" s="81">
        <v>0</v>
      </c>
      <c r="AC146" s="81">
        <v>8.56</v>
      </c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1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1"/>
      <c r="BO146" s="81"/>
    </row>
    <row r="147" spans="1:67" ht="15" hidden="1" x14ac:dyDescent="0.25">
      <c r="A147" s="90" t="s">
        <v>251</v>
      </c>
      <c r="B147" s="90" t="s">
        <v>252</v>
      </c>
      <c r="C147" s="81">
        <v>0</v>
      </c>
      <c r="D147" s="81">
        <v>0.1</v>
      </c>
      <c r="E147" s="81">
        <v>0</v>
      </c>
      <c r="F147" s="81">
        <v>0</v>
      </c>
      <c r="G147" s="81">
        <v>0</v>
      </c>
      <c r="H147" s="81">
        <v>0</v>
      </c>
      <c r="I147" s="81">
        <v>0</v>
      </c>
      <c r="J147" s="81">
        <v>0</v>
      </c>
      <c r="K147" s="81">
        <v>0</v>
      </c>
      <c r="L147" s="81">
        <v>0</v>
      </c>
      <c r="M147" s="81">
        <v>1.6</v>
      </c>
      <c r="N147" s="81">
        <v>0</v>
      </c>
      <c r="O147" s="81">
        <v>0</v>
      </c>
      <c r="P147" s="81">
        <v>0</v>
      </c>
      <c r="Q147" s="81">
        <v>0</v>
      </c>
      <c r="R147" s="81">
        <v>0</v>
      </c>
      <c r="S147" s="81">
        <v>0</v>
      </c>
      <c r="T147" s="81">
        <v>6.3</v>
      </c>
      <c r="U147" s="81">
        <v>0</v>
      </c>
      <c r="V147" s="81">
        <v>0</v>
      </c>
      <c r="W147" s="81">
        <v>44.9</v>
      </c>
      <c r="X147" s="81">
        <v>0</v>
      </c>
      <c r="Y147" s="81">
        <v>0</v>
      </c>
      <c r="Z147" s="81">
        <v>0</v>
      </c>
      <c r="AA147" s="81">
        <v>0.7</v>
      </c>
      <c r="AB147" s="81">
        <v>0</v>
      </c>
      <c r="AC147" s="81">
        <v>44.6</v>
      </c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1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1"/>
      <c r="BO147" s="81"/>
    </row>
    <row r="148" spans="1:67" ht="15" hidden="1" x14ac:dyDescent="0.25">
      <c r="A148" s="90" t="s">
        <v>92</v>
      </c>
      <c r="B148" s="90" t="s">
        <v>253</v>
      </c>
      <c r="C148" s="81">
        <v>0</v>
      </c>
      <c r="D148" s="81">
        <v>0.1</v>
      </c>
      <c r="E148" s="81">
        <v>0</v>
      </c>
      <c r="F148" s="81">
        <v>0</v>
      </c>
      <c r="G148" s="81">
        <v>0</v>
      </c>
      <c r="H148" s="81">
        <v>0</v>
      </c>
      <c r="I148" s="81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81">
        <v>0</v>
      </c>
      <c r="Q148" s="81">
        <v>0</v>
      </c>
      <c r="R148" s="81">
        <v>0</v>
      </c>
      <c r="S148" s="81">
        <v>0</v>
      </c>
      <c r="T148" s="81">
        <v>2.4</v>
      </c>
      <c r="U148" s="81">
        <v>0</v>
      </c>
      <c r="V148" s="81">
        <v>0</v>
      </c>
      <c r="W148" s="81">
        <v>0</v>
      </c>
      <c r="X148" s="81">
        <v>0</v>
      </c>
      <c r="Y148" s="81">
        <v>0</v>
      </c>
      <c r="Z148" s="81">
        <v>0</v>
      </c>
      <c r="AA148" s="81">
        <v>0</v>
      </c>
      <c r="AB148" s="81">
        <v>0</v>
      </c>
      <c r="AC148" s="81">
        <v>2</v>
      </c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1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1"/>
      <c r="BO148" s="81"/>
    </row>
    <row r="149" spans="1:67" ht="15" hidden="1" x14ac:dyDescent="0.25">
      <c r="A149" s="132" t="s">
        <v>269</v>
      </c>
      <c r="B149" s="133" t="s">
        <v>890</v>
      </c>
      <c r="C149" s="81">
        <v>0</v>
      </c>
      <c r="D149" s="81">
        <v>0</v>
      </c>
      <c r="E149" s="81">
        <v>0</v>
      </c>
      <c r="F149" s="81">
        <v>0</v>
      </c>
      <c r="G149" s="81">
        <v>0</v>
      </c>
      <c r="H149" s="81">
        <v>0</v>
      </c>
      <c r="I149" s="81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81">
        <v>0</v>
      </c>
      <c r="Q149" s="81">
        <v>0</v>
      </c>
      <c r="R149" s="81">
        <v>0</v>
      </c>
      <c r="S149" s="81">
        <v>0</v>
      </c>
      <c r="T149" s="81">
        <v>0</v>
      </c>
      <c r="U149" s="81">
        <v>0</v>
      </c>
      <c r="V149" s="81">
        <v>0</v>
      </c>
      <c r="W149" s="81">
        <v>0</v>
      </c>
      <c r="X149" s="81">
        <v>0</v>
      </c>
      <c r="Y149" s="81">
        <v>0</v>
      </c>
      <c r="Z149" s="81">
        <v>0</v>
      </c>
      <c r="AA149" s="81">
        <v>0.4</v>
      </c>
      <c r="AB149" s="81">
        <v>0</v>
      </c>
      <c r="AC149" s="81">
        <v>0</v>
      </c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1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1"/>
      <c r="BO149" s="81"/>
    </row>
    <row r="150" spans="1:67" ht="15" hidden="1" x14ac:dyDescent="0.25">
      <c r="A150" s="90" t="s">
        <v>92</v>
      </c>
      <c r="B150" s="90" t="s">
        <v>254</v>
      </c>
      <c r="C150" s="81">
        <v>0</v>
      </c>
      <c r="D150" s="81">
        <v>0</v>
      </c>
      <c r="E150" s="81">
        <v>0</v>
      </c>
      <c r="F150" s="81">
        <v>0.8</v>
      </c>
      <c r="G150" s="81">
        <v>0</v>
      </c>
      <c r="H150" s="81">
        <v>0</v>
      </c>
      <c r="I150" s="81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81">
        <v>0</v>
      </c>
      <c r="Q150" s="81">
        <v>0</v>
      </c>
      <c r="R150" s="81">
        <v>34.6</v>
      </c>
      <c r="S150" s="81">
        <v>0</v>
      </c>
      <c r="T150" s="81">
        <v>61.6</v>
      </c>
      <c r="U150" s="81">
        <v>0</v>
      </c>
      <c r="V150" s="81">
        <v>0</v>
      </c>
      <c r="W150" s="81">
        <v>0</v>
      </c>
      <c r="X150" s="81">
        <v>0</v>
      </c>
      <c r="Y150" s="81">
        <v>89.8</v>
      </c>
      <c r="Z150" s="81">
        <v>204.1</v>
      </c>
      <c r="AA150" s="81">
        <v>0</v>
      </c>
      <c r="AB150" s="81">
        <v>0</v>
      </c>
      <c r="AC150" s="81">
        <v>323.5</v>
      </c>
      <c r="AD150" s="81"/>
      <c r="AE150" s="81"/>
      <c r="AF150" s="81"/>
      <c r="AG150" s="81"/>
      <c r="AH150" s="81"/>
      <c r="AI150" s="81"/>
      <c r="AJ150" s="81"/>
      <c r="AK150" s="81"/>
      <c r="AL150" s="81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1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1"/>
      <c r="BO150" s="81"/>
    </row>
    <row r="151" spans="1:67" ht="15" hidden="1" x14ac:dyDescent="0.25">
      <c r="A151" s="90" t="s">
        <v>255</v>
      </c>
      <c r="B151" s="90" t="s">
        <v>256</v>
      </c>
      <c r="C151" s="81">
        <v>0</v>
      </c>
      <c r="D151" s="81">
        <v>0</v>
      </c>
      <c r="E151" s="81">
        <v>0</v>
      </c>
      <c r="F151" s="81">
        <v>19.186</v>
      </c>
      <c r="G151" s="81">
        <v>0</v>
      </c>
      <c r="H151" s="81">
        <v>0</v>
      </c>
      <c r="I151" s="81">
        <v>0</v>
      </c>
      <c r="J151" s="81">
        <v>11.39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81">
        <v>0</v>
      </c>
      <c r="Q151" s="81">
        <v>0</v>
      </c>
      <c r="R151" s="81">
        <v>0</v>
      </c>
      <c r="S151" s="81">
        <v>0</v>
      </c>
      <c r="T151" s="81">
        <v>0</v>
      </c>
      <c r="U151" s="81">
        <v>22.202999999999999</v>
      </c>
      <c r="V151" s="81">
        <v>0</v>
      </c>
      <c r="W151" s="81">
        <v>0</v>
      </c>
      <c r="X151" s="81">
        <v>0</v>
      </c>
      <c r="Y151" s="81">
        <v>0</v>
      </c>
      <c r="Z151" s="81">
        <v>0</v>
      </c>
      <c r="AA151" s="81">
        <v>0</v>
      </c>
      <c r="AB151" s="81">
        <v>0</v>
      </c>
      <c r="AC151" s="81">
        <v>44.414000000000001</v>
      </c>
      <c r="AD151" s="81"/>
      <c r="AE151" s="81"/>
      <c r="AF151" s="81"/>
      <c r="AG151" s="81"/>
      <c r="AH151" s="81"/>
      <c r="AI151" s="81"/>
      <c r="AJ151" s="81"/>
      <c r="AK151" s="81"/>
      <c r="AL151" s="81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1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1"/>
      <c r="BO151" s="81"/>
    </row>
    <row r="152" spans="1:67" ht="15" hidden="1" x14ac:dyDescent="0.25">
      <c r="A152" s="90" t="s">
        <v>161</v>
      </c>
      <c r="B152" s="90" t="s">
        <v>257</v>
      </c>
      <c r="C152" s="81">
        <v>0</v>
      </c>
      <c r="D152" s="81">
        <v>1.3</v>
      </c>
      <c r="E152" s="81">
        <v>0</v>
      </c>
      <c r="F152" s="81">
        <v>0</v>
      </c>
      <c r="G152" s="81">
        <v>0</v>
      </c>
      <c r="H152" s="81">
        <v>0</v>
      </c>
      <c r="I152" s="81">
        <v>0</v>
      </c>
      <c r="J152" s="81">
        <v>0</v>
      </c>
      <c r="K152" s="81">
        <v>0</v>
      </c>
      <c r="L152" s="81">
        <v>0</v>
      </c>
      <c r="M152" s="81">
        <v>0</v>
      </c>
      <c r="N152" s="81">
        <v>0</v>
      </c>
      <c r="O152" s="81">
        <v>12.755000000000001</v>
      </c>
      <c r="P152" s="81">
        <v>0</v>
      </c>
      <c r="Q152" s="81">
        <v>0</v>
      </c>
      <c r="R152" s="81">
        <v>0</v>
      </c>
      <c r="S152" s="81">
        <v>0</v>
      </c>
      <c r="T152" s="81">
        <v>0</v>
      </c>
      <c r="U152" s="81">
        <v>0</v>
      </c>
      <c r="V152" s="81">
        <v>0</v>
      </c>
      <c r="W152" s="81">
        <v>0</v>
      </c>
      <c r="X152" s="81">
        <v>0</v>
      </c>
      <c r="Y152" s="81">
        <v>0</v>
      </c>
      <c r="Z152" s="81">
        <v>0</v>
      </c>
      <c r="AA152" s="81">
        <v>0</v>
      </c>
      <c r="AB152" s="81">
        <v>0</v>
      </c>
      <c r="AC152" s="81">
        <v>12.438000000000001</v>
      </c>
      <c r="AD152" s="81"/>
      <c r="AE152" s="81"/>
      <c r="AF152" s="81"/>
      <c r="AG152" s="81"/>
      <c r="AH152" s="81"/>
      <c r="AI152" s="81"/>
      <c r="AJ152" s="81"/>
      <c r="AK152" s="81"/>
      <c r="AL152" s="81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1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1"/>
      <c r="BO152" s="81"/>
    </row>
    <row r="153" spans="1:67" ht="15" hidden="1" x14ac:dyDescent="0.25">
      <c r="A153" s="90" t="s">
        <v>71</v>
      </c>
      <c r="B153" s="90" t="s">
        <v>258</v>
      </c>
      <c r="C153" s="81">
        <v>0</v>
      </c>
      <c r="D153" s="81">
        <v>5.8</v>
      </c>
      <c r="E153" s="81">
        <v>0</v>
      </c>
      <c r="F153" s="81">
        <v>38.6</v>
      </c>
      <c r="G153" s="81">
        <v>0</v>
      </c>
      <c r="H153" s="81">
        <v>0</v>
      </c>
      <c r="I153" s="81">
        <v>0</v>
      </c>
      <c r="J153" s="81">
        <v>0</v>
      </c>
      <c r="K153" s="81">
        <v>0</v>
      </c>
      <c r="L153" s="81">
        <v>0</v>
      </c>
      <c r="M153" s="81">
        <v>0</v>
      </c>
      <c r="N153" s="81">
        <v>0</v>
      </c>
      <c r="O153" s="81">
        <v>0</v>
      </c>
      <c r="P153" s="81">
        <v>0</v>
      </c>
      <c r="Q153" s="81">
        <v>0</v>
      </c>
      <c r="R153" s="81">
        <v>1.6</v>
      </c>
      <c r="S153" s="81">
        <v>19.2</v>
      </c>
      <c r="T153" s="81">
        <v>0</v>
      </c>
      <c r="U153" s="81">
        <v>0</v>
      </c>
      <c r="V153" s="81">
        <v>0</v>
      </c>
      <c r="W153" s="81">
        <v>0</v>
      </c>
      <c r="X153" s="81">
        <v>0</v>
      </c>
      <c r="Y153" s="81">
        <v>28.7</v>
      </c>
      <c r="Z153" s="81">
        <v>81.599999999999994</v>
      </c>
      <c r="AA153" s="81">
        <v>0</v>
      </c>
      <c r="AB153" s="81">
        <v>0</v>
      </c>
      <c r="AC153" s="81">
        <v>143.1</v>
      </c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1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1"/>
      <c r="BO153" s="81"/>
    </row>
    <row r="154" spans="1:67" ht="15" hidden="1" x14ac:dyDescent="0.25">
      <c r="A154" s="90" t="s">
        <v>89</v>
      </c>
      <c r="B154" s="90" t="s">
        <v>259</v>
      </c>
      <c r="C154" s="81">
        <v>0</v>
      </c>
      <c r="D154" s="81">
        <v>0.19</v>
      </c>
      <c r="E154" s="81">
        <v>0</v>
      </c>
      <c r="F154" s="81">
        <v>0</v>
      </c>
      <c r="G154" s="81">
        <v>0</v>
      </c>
      <c r="H154" s="81">
        <v>0</v>
      </c>
      <c r="I154" s="81">
        <v>0</v>
      </c>
      <c r="J154" s="81">
        <v>0</v>
      </c>
      <c r="K154" s="81">
        <v>0</v>
      </c>
      <c r="L154" s="81">
        <v>0</v>
      </c>
      <c r="M154" s="81">
        <v>0</v>
      </c>
      <c r="N154" s="81">
        <v>0</v>
      </c>
      <c r="O154" s="81">
        <v>0</v>
      </c>
      <c r="P154" s="81">
        <v>0</v>
      </c>
      <c r="Q154" s="81">
        <v>0</v>
      </c>
      <c r="R154" s="81">
        <v>0</v>
      </c>
      <c r="S154" s="81">
        <v>6.68</v>
      </c>
      <c r="T154" s="81">
        <v>0</v>
      </c>
      <c r="U154" s="81">
        <v>0</v>
      </c>
      <c r="V154" s="81">
        <v>0</v>
      </c>
      <c r="W154" s="81">
        <v>0</v>
      </c>
      <c r="X154" s="81">
        <v>0</v>
      </c>
      <c r="Y154" s="81">
        <v>0</v>
      </c>
      <c r="Z154" s="81">
        <v>0</v>
      </c>
      <c r="AA154" s="81">
        <v>0.44400000000000001</v>
      </c>
      <c r="AB154" s="81">
        <v>0</v>
      </c>
      <c r="AC154" s="81">
        <v>5.4349999999999996</v>
      </c>
      <c r="AD154" s="81"/>
      <c r="AE154" s="81"/>
      <c r="AF154" s="81"/>
      <c r="AG154" s="81"/>
      <c r="AH154" s="81"/>
      <c r="AI154" s="81"/>
      <c r="AJ154" s="81"/>
      <c r="AK154" s="81"/>
      <c r="AL154" s="81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1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1"/>
      <c r="BO154" s="81"/>
    </row>
    <row r="155" spans="1:67" ht="15" hidden="1" x14ac:dyDescent="0.25">
      <c r="A155" s="90" t="s">
        <v>197</v>
      </c>
      <c r="B155" s="90" t="s">
        <v>260</v>
      </c>
      <c r="C155" s="81">
        <v>0</v>
      </c>
      <c r="D155" s="81">
        <v>0</v>
      </c>
      <c r="E155" s="81">
        <v>3.456</v>
      </c>
      <c r="F155" s="81">
        <v>0</v>
      </c>
      <c r="G155" s="81">
        <v>0</v>
      </c>
      <c r="H155" s="81">
        <v>0</v>
      </c>
      <c r="I155" s="81">
        <v>0</v>
      </c>
      <c r="J155" s="81">
        <v>0</v>
      </c>
      <c r="K155" s="81">
        <v>4.42</v>
      </c>
      <c r="L155" s="81">
        <v>103.893</v>
      </c>
      <c r="M155" s="81">
        <v>0</v>
      </c>
      <c r="N155" s="81">
        <v>0</v>
      </c>
      <c r="O155" s="81">
        <v>0</v>
      </c>
      <c r="P155" s="81">
        <v>0</v>
      </c>
      <c r="Q155" s="81">
        <v>0</v>
      </c>
      <c r="R155" s="81">
        <v>0</v>
      </c>
      <c r="S155" s="81">
        <v>0</v>
      </c>
      <c r="T155" s="81">
        <v>0</v>
      </c>
      <c r="U155" s="81">
        <v>0</v>
      </c>
      <c r="V155" s="81">
        <v>0</v>
      </c>
      <c r="W155" s="81">
        <v>0</v>
      </c>
      <c r="X155" s="81">
        <v>0.47299999999999998</v>
      </c>
      <c r="Y155" s="81">
        <v>0</v>
      </c>
      <c r="Z155" s="81">
        <v>0</v>
      </c>
      <c r="AA155" s="81">
        <v>1.6439999999999999</v>
      </c>
      <c r="AB155" s="81">
        <v>0</v>
      </c>
      <c r="AC155" s="81">
        <v>105.307</v>
      </c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1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1"/>
      <c r="BO155" s="81"/>
    </row>
    <row r="156" spans="1:67" ht="15" hidden="1" x14ac:dyDescent="0.25">
      <c r="A156" s="90" t="s">
        <v>261</v>
      </c>
      <c r="B156" s="90" t="s">
        <v>262</v>
      </c>
      <c r="C156" s="81">
        <v>0</v>
      </c>
      <c r="D156" s="81">
        <v>5.3</v>
      </c>
      <c r="E156" s="81">
        <v>0</v>
      </c>
      <c r="F156" s="81">
        <v>14.2</v>
      </c>
      <c r="G156" s="81">
        <v>0</v>
      </c>
      <c r="H156" s="81">
        <v>0</v>
      </c>
      <c r="I156" s="81">
        <v>0</v>
      </c>
      <c r="J156" s="81">
        <v>0</v>
      </c>
      <c r="K156" s="81">
        <v>0</v>
      </c>
      <c r="L156" s="81">
        <v>0</v>
      </c>
      <c r="M156" s="81">
        <v>0</v>
      </c>
      <c r="N156" s="81">
        <v>0</v>
      </c>
      <c r="O156" s="81">
        <v>9.6</v>
      </c>
      <c r="P156" s="81">
        <v>176.4</v>
      </c>
      <c r="Q156" s="81">
        <v>0</v>
      </c>
      <c r="R156" s="81">
        <v>52.7</v>
      </c>
      <c r="S156" s="81">
        <v>1</v>
      </c>
      <c r="T156" s="81">
        <v>0</v>
      </c>
      <c r="U156" s="81">
        <v>0</v>
      </c>
      <c r="V156" s="81">
        <v>0</v>
      </c>
      <c r="W156" s="81">
        <v>0</v>
      </c>
      <c r="X156" s="81">
        <v>0</v>
      </c>
      <c r="Y156" s="81">
        <v>18.13</v>
      </c>
      <c r="Z156" s="81">
        <v>54.9</v>
      </c>
      <c r="AA156" s="81">
        <v>0</v>
      </c>
      <c r="AB156" s="81">
        <v>0</v>
      </c>
      <c r="AC156" s="81">
        <v>281.10000000000002</v>
      </c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1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1"/>
      <c r="BO156" s="81"/>
    </row>
    <row r="157" spans="1:67" ht="15" hidden="1" x14ac:dyDescent="0.25">
      <c r="A157" s="90" t="s">
        <v>92</v>
      </c>
      <c r="B157" s="90" t="s">
        <v>263</v>
      </c>
      <c r="C157" s="81">
        <v>0</v>
      </c>
      <c r="D157" s="81">
        <v>0</v>
      </c>
      <c r="E157" s="81">
        <v>0</v>
      </c>
      <c r="F157" s="81">
        <v>0</v>
      </c>
      <c r="G157" s="81">
        <v>0</v>
      </c>
      <c r="H157" s="81">
        <v>0</v>
      </c>
      <c r="I157" s="81">
        <v>0</v>
      </c>
      <c r="J157" s="81">
        <v>0</v>
      </c>
      <c r="K157" s="81">
        <v>0</v>
      </c>
      <c r="L157" s="81">
        <v>0</v>
      </c>
      <c r="M157" s="81">
        <v>0</v>
      </c>
      <c r="N157" s="81">
        <v>0</v>
      </c>
      <c r="O157" s="81">
        <v>0</v>
      </c>
      <c r="P157" s="81">
        <v>0</v>
      </c>
      <c r="Q157" s="81">
        <v>0</v>
      </c>
      <c r="R157" s="81">
        <v>0</v>
      </c>
      <c r="S157" s="81">
        <v>0</v>
      </c>
      <c r="T157" s="81">
        <v>0</v>
      </c>
      <c r="U157" s="81">
        <v>0</v>
      </c>
      <c r="V157" s="81">
        <v>0</v>
      </c>
      <c r="W157" s="81">
        <v>0</v>
      </c>
      <c r="X157" s="81">
        <v>0</v>
      </c>
      <c r="Y157" s="81">
        <v>0</v>
      </c>
      <c r="Z157" s="81">
        <v>0</v>
      </c>
      <c r="AA157" s="81">
        <v>0</v>
      </c>
      <c r="AB157" s="81">
        <v>0</v>
      </c>
      <c r="AC157" s="81">
        <v>0</v>
      </c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1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1"/>
      <c r="BO157" s="81"/>
    </row>
    <row r="158" spans="1:67" ht="15" hidden="1" x14ac:dyDescent="0.25">
      <c r="A158" s="90" t="s">
        <v>143</v>
      </c>
      <c r="B158" s="90" t="s">
        <v>264</v>
      </c>
      <c r="C158" s="81">
        <v>0</v>
      </c>
      <c r="D158" s="81">
        <v>0</v>
      </c>
      <c r="E158" s="81">
        <v>0</v>
      </c>
      <c r="F158" s="81">
        <v>0</v>
      </c>
      <c r="G158" s="81">
        <v>0</v>
      </c>
      <c r="H158" s="81">
        <v>0</v>
      </c>
      <c r="I158" s="81">
        <v>0</v>
      </c>
      <c r="J158" s="81">
        <v>0</v>
      </c>
      <c r="K158" s="81">
        <v>0</v>
      </c>
      <c r="L158" s="81">
        <v>0</v>
      </c>
      <c r="M158" s="81">
        <v>0</v>
      </c>
      <c r="N158" s="81">
        <v>0</v>
      </c>
      <c r="O158" s="81">
        <v>0</v>
      </c>
      <c r="P158" s="81">
        <v>0</v>
      </c>
      <c r="Q158" s="81">
        <v>0</v>
      </c>
      <c r="R158" s="81">
        <v>0</v>
      </c>
      <c r="S158" s="81">
        <v>0</v>
      </c>
      <c r="T158" s="81">
        <v>0</v>
      </c>
      <c r="U158" s="81">
        <v>0</v>
      </c>
      <c r="V158" s="81">
        <v>0</v>
      </c>
      <c r="W158" s="81">
        <v>0</v>
      </c>
      <c r="X158" s="81">
        <v>0</v>
      </c>
      <c r="Y158" s="81">
        <v>0</v>
      </c>
      <c r="Z158" s="81">
        <v>0</v>
      </c>
      <c r="AA158" s="81">
        <v>0</v>
      </c>
      <c r="AB158" s="81">
        <v>0</v>
      </c>
      <c r="AC158" s="81">
        <v>0</v>
      </c>
      <c r="AD158" s="81"/>
      <c r="AE158" s="81"/>
      <c r="AF158" s="81"/>
      <c r="AG158" s="81"/>
      <c r="AH158" s="81"/>
      <c r="AI158" s="81"/>
      <c r="AJ158" s="81"/>
      <c r="AK158" s="81"/>
      <c r="AL158" s="81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1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1"/>
      <c r="BO158" s="81"/>
    </row>
    <row r="159" spans="1:67" ht="15" hidden="1" x14ac:dyDescent="0.25">
      <c r="A159" s="90" t="s">
        <v>265</v>
      </c>
      <c r="B159" s="90" t="s">
        <v>266</v>
      </c>
      <c r="C159" s="81">
        <v>0</v>
      </c>
      <c r="D159" s="81">
        <v>5.0620000000000003</v>
      </c>
      <c r="E159" s="81">
        <v>0</v>
      </c>
      <c r="F159" s="81">
        <v>0</v>
      </c>
      <c r="G159" s="81">
        <v>0.95</v>
      </c>
      <c r="H159" s="81">
        <v>0</v>
      </c>
      <c r="I159" s="81">
        <v>0</v>
      </c>
      <c r="J159" s="81">
        <v>0</v>
      </c>
      <c r="K159" s="81">
        <v>0</v>
      </c>
      <c r="L159" s="81">
        <v>171.32499999999999</v>
      </c>
      <c r="M159" s="81">
        <v>0</v>
      </c>
      <c r="N159" s="81">
        <v>0</v>
      </c>
      <c r="O159" s="81">
        <v>0</v>
      </c>
      <c r="P159" s="81">
        <v>0</v>
      </c>
      <c r="Q159" s="81">
        <v>0</v>
      </c>
      <c r="R159" s="81">
        <v>0</v>
      </c>
      <c r="S159" s="81">
        <v>0.3</v>
      </c>
      <c r="T159" s="81">
        <v>1.288</v>
      </c>
      <c r="U159" s="81">
        <v>0</v>
      </c>
      <c r="V159" s="81">
        <v>0</v>
      </c>
      <c r="W159" s="81">
        <v>0</v>
      </c>
      <c r="X159" s="81">
        <v>0</v>
      </c>
      <c r="Y159" s="81">
        <v>0</v>
      </c>
      <c r="Z159" s="81">
        <v>0</v>
      </c>
      <c r="AA159" s="81">
        <v>0</v>
      </c>
      <c r="AB159" s="81">
        <v>0</v>
      </c>
      <c r="AC159" s="81">
        <v>3.62</v>
      </c>
      <c r="AD159" s="81"/>
      <c r="AE159" s="81"/>
      <c r="AF159" s="81"/>
      <c r="AG159" s="81"/>
      <c r="AH159" s="81"/>
      <c r="AI159" s="81"/>
      <c r="AJ159" s="81"/>
      <c r="AK159" s="81"/>
      <c r="AL159" s="81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1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1"/>
      <c r="BO159" s="81"/>
    </row>
    <row r="160" spans="1:67" ht="15" hidden="1" x14ac:dyDescent="0.25">
      <c r="A160" s="90" t="s">
        <v>267</v>
      </c>
      <c r="B160" s="90" t="s">
        <v>268</v>
      </c>
      <c r="C160" s="81">
        <v>0</v>
      </c>
      <c r="D160" s="81">
        <v>0</v>
      </c>
      <c r="E160" s="81">
        <v>0</v>
      </c>
      <c r="F160" s="81">
        <v>0</v>
      </c>
      <c r="G160" s="81">
        <v>0</v>
      </c>
      <c r="H160" s="81">
        <v>0</v>
      </c>
      <c r="I160" s="81">
        <v>0</v>
      </c>
      <c r="J160" s="81">
        <v>0</v>
      </c>
      <c r="K160" s="81">
        <v>0</v>
      </c>
      <c r="L160" s="81">
        <v>0</v>
      </c>
      <c r="M160" s="81">
        <v>0</v>
      </c>
      <c r="N160" s="81">
        <v>0</v>
      </c>
      <c r="O160" s="81">
        <v>0</v>
      </c>
      <c r="P160" s="81">
        <v>0</v>
      </c>
      <c r="Q160" s="81">
        <v>0</v>
      </c>
      <c r="R160" s="81">
        <v>0</v>
      </c>
      <c r="S160" s="81">
        <v>0</v>
      </c>
      <c r="T160" s="81">
        <v>0</v>
      </c>
      <c r="U160" s="81">
        <v>0</v>
      </c>
      <c r="V160" s="81">
        <v>0</v>
      </c>
      <c r="W160" s="81">
        <v>0</v>
      </c>
      <c r="X160" s="81">
        <v>0</v>
      </c>
      <c r="Y160" s="81">
        <v>0</v>
      </c>
      <c r="Z160" s="81">
        <v>0</v>
      </c>
      <c r="AA160" s="81">
        <v>0</v>
      </c>
      <c r="AB160" s="81">
        <v>0</v>
      </c>
      <c r="AC160" s="81">
        <v>0</v>
      </c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1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1"/>
      <c r="BO160" s="81"/>
    </row>
    <row r="161" spans="1:67" ht="15" hidden="1" x14ac:dyDescent="0.25">
      <c r="A161" s="90" t="s">
        <v>269</v>
      </c>
      <c r="B161" s="90" t="s">
        <v>270</v>
      </c>
      <c r="C161" s="81">
        <v>0</v>
      </c>
      <c r="D161" s="81">
        <v>21.99</v>
      </c>
      <c r="E161" s="81">
        <v>0</v>
      </c>
      <c r="F161" s="81">
        <v>0</v>
      </c>
      <c r="G161" s="81">
        <v>0</v>
      </c>
      <c r="H161" s="81">
        <v>0</v>
      </c>
      <c r="I161" s="81">
        <v>0</v>
      </c>
      <c r="J161" s="81">
        <v>3.41</v>
      </c>
      <c r="K161" s="81">
        <v>1.43</v>
      </c>
      <c r="L161" s="81">
        <v>0</v>
      </c>
      <c r="M161" s="81">
        <v>168.23</v>
      </c>
      <c r="N161" s="81">
        <v>0</v>
      </c>
      <c r="O161" s="81">
        <v>0</v>
      </c>
      <c r="P161" s="81">
        <v>0</v>
      </c>
      <c r="Q161" s="81">
        <v>0</v>
      </c>
      <c r="R161" s="81">
        <v>35.57</v>
      </c>
      <c r="S161" s="81">
        <v>13.06</v>
      </c>
      <c r="T161" s="81">
        <v>0</v>
      </c>
      <c r="U161" s="81">
        <v>0</v>
      </c>
      <c r="V161" s="81">
        <v>0</v>
      </c>
      <c r="W161" s="81">
        <v>0</v>
      </c>
      <c r="X161" s="81">
        <v>0</v>
      </c>
      <c r="Y161" s="81">
        <v>0</v>
      </c>
      <c r="Z161" s="81">
        <v>0</v>
      </c>
      <c r="AA161" s="81">
        <v>5.71</v>
      </c>
      <c r="AB161" s="81">
        <v>0</v>
      </c>
      <c r="AC161" s="81">
        <v>243.06200000000001</v>
      </c>
      <c r="AD161" s="81"/>
      <c r="AE161" s="81"/>
      <c r="AF161" s="81"/>
      <c r="AG161" s="81"/>
      <c r="AH161" s="81"/>
      <c r="AI161" s="81"/>
      <c r="AJ161" s="81"/>
      <c r="AK161" s="81"/>
      <c r="AL161" s="81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1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1"/>
      <c r="BO161" s="81"/>
    </row>
    <row r="162" spans="1:67" ht="15" hidden="1" x14ac:dyDescent="0.25">
      <c r="A162" s="90" t="s">
        <v>271</v>
      </c>
      <c r="B162" s="90" t="s">
        <v>272</v>
      </c>
      <c r="C162" s="81">
        <v>0</v>
      </c>
      <c r="D162" s="81">
        <v>6.0579999999999998</v>
      </c>
      <c r="E162" s="81">
        <v>0</v>
      </c>
      <c r="F162" s="81">
        <v>2.883</v>
      </c>
      <c r="G162" s="81">
        <v>0</v>
      </c>
      <c r="H162" s="81">
        <v>0</v>
      </c>
      <c r="I162" s="81">
        <v>147.947</v>
      </c>
      <c r="J162" s="81">
        <v>2.2080000000000002</v>
      </c>
      <c r="K162" s="81">
        <v>0</v>
      </c>
      <c r="L162" s="81">
        <v>0</v>
      </c>
      <c r="M162" s="81">
        <v>0</v>
      </c>
      <c r="N162" s="81">
        <v>0</v>
      </c>
      <c r="O162" s="81">
        <v>0</v>
      </c>
      <c r="P162" s="81">
        <v>0</v>
      </c>
      <c r="Q162" s="81">
        <v>0</v>
      </c>
      <c r="R162" s="81">
        <v>28.209</v>
      </c>
      <c r="S162" s="81">
        <v>0</v>
      </c>
      <c r="T162" s="81">
        <v>0</v>
      </c>
      <c r="U162" s="81">
        <v>0</v>
      </c>
      <c r="V162" s="81">
        <v>0</v>
      </c>
      <c r="W162" s="81">
        <v>63.01</v>
      </c>
      <c r="X162" s="81">
        <v>0</v>
      </c>
      <c r="Y162" s="81">
        <v>0</v>
      </c>
      <c r="Z162" s="81">
        <v>0</v>
      </c>
      <c r="AA162" s="81">
        <v>0</v>
      </c>
      <c r="AB162" s="81">
        <v>0</v>
      </c>
      <c r="AC162" s="81">
        <v>185.209</v>
      </c>
      <c r="AD162" s="81"/>
      <c r="AE162" s="81"/>
      <c r="AF162" s="81"/>
      <c r="AG162" s="81"/>
      <c r="AH162" s="81"/>
      <c r="AI162" s="81"/>
      <c r="AJ162" s="81"/>
      <c r="AK162" s="81"/>
      <c r="AL162" s="81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1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1"/>
      <c r="BO162" s="81"/>
    </row>
    <row r="163" spans="1:67" ht="15" hidden="1" x14ac:dyDescent="0.25">
      <c r="A163" s="90" t="s">
        <v>273</v>
      </c>
      <c r="B163" s="90" t="s">
        <v>274</v>
      </c>
      <c r="C163" s="81">
        <v>0</v>
      </c>
      <c r="D163" s="81">
        <v>0</v>
      </c>
      <c r="E163" s="81">
        <v>2</v>
      </c>
      <c r="F163" s="81">
        <v>0</v>
      </c>
      <c r="G163" s="81">
        <v>0</v>
      </c>
      <c r="H163" s="81">
        <v>0</v>
      </c>
      <c r="I163" s="81">
        <v>0</v>
      </c>
      <c r="J163" s="81">
        <v>0</v>
      </c>
      <c r="K163" s="81">
        <v>0</v>
      </c>
      <c r="L163" s="81">
        <v>0</v>
      </c>
      <c r="M163" s="81">
        <v>0</v>
      </c>
      <c r="N163" s="81">
        <v>0</v>
      </c>
      <c r="O163" s="81">
        <v>0</v>
      </c>
      <c r="P163" s="81">
        <v>0</v>
      </c>
      <c r="Q163" s="81">
        <v>0</v>
      </c>
      <c r="R163" s="81">
        <v>0</v>
      </c>
      <c r="S163" s="81">
        <v>0</v>
      </c>
      <c r="T163" s="81">
        <v>0</v>
      </c>
      <c r="U163" s="81">
        <v>0</v>
      </c>
      <c r="V163" s="81">
        <v>0</v>
      </c>
      <c r="W163" s="81">
        <v>0</v>
      </c>
      <c r="X163" s="81">
        <v>0</v>
      </c>
      <c r="Y163" s="81">
        <v>0</v>
      </c>
      <c r="Z163" s="81">
        <v>0</v>
      </c>
      <c r="AA163" s="81">
        <v>0</v>
      </c>
      <c r="AB163" s="81">
        <v>0</v>
      </c>
      <c r="AC163" s="81">
        <v>1.8</v>
      </c>
      <c r="AD163" s="81"/>
      <c r="AE163" s="81"/>
      <c r="AF163" s="81"/>
      <c r="AG163" s="81"/>
      <c r="AH163" s="81"/>
      <c r="AI163" s="81"/>
      <c r="AJ163" s="81"/>
      <c r="AK163" s="81"/>
      <c r="AL163" s="81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1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1"/>
      <c r="BO163" s="81"/>
    </row>
    <row r="164" spans="1:67" ht="15" hidden="1" x14ac:dyDescent="0.25">
      <c r="A164" s="90" t="s">
        <v>275</v>
      </c>
      <c r="B164" s="90" t="s">
        <v>276</v>
      </c>
      <c r="C164" s="81">
        <v>0</v>
      </c>
      <c r="D164" s="81">
        <v>0.26</v>
      </c>
      <c r="E164" s="81">
        <v>0</v>
      </c>
      <c r="F164" s="81">
        <v>2</v>
      </c>
      <c r="G164" s="81">
        <v>0</v>
      </c>
      <c r="H164" s="81">
        <v>0</v>
      </c>
      <c r="I164" s="81">
        <v>0</v>
      </c>
      <c r="J164" s="81">
        <v>0</v>
      </c>
      <c r="K164" s="81">
        <v>9.9</v>
      </c>
      <c r="L164" s="81">
        <v>0</v>
      </c>
      <c r="M164" s="81">
        <v>13.2</v>
      </c>
      <c r="N164" s="81">
        <v>0</v>
      </c>
      <c r="O164" s="81">
        <v>66.2</v>
      </c>
      <c r="P164" s="81">
        <v>0</v>
      </c>
      <c r="Q164" s="81">
        <v>0</v>
      </c>
      <c r="R164" s="81">
        <v>0</v>
      </c>
      <c r="S164" s="81">
        <v>0</v>
      </c>
      <c r="T164" s="81">
        <v>26.4</v>
      </c>
      <c r="U164" s="81">
        <v>0</v>
      </c>
      <c r="V164" s="81">
        <v>0</v>
      </c>
      <c r="W164" s="81">
        <v>0</v>
      </c>
      <c r="X164" s="81">
        <v>0</v>
      </c>
      <c r="Y164" s="81">
        <v>0</v>
      </c>
      <c r="Z164" s="81">
        <v>0</v>
      </c>
      <c r="AA164" s="81">
        <v>0.3</v>
      </c>
      <c r="AB164" s="81">
        <v>0</v>
      </c>
      <c r="AC164" s="81">
        <v>105.8</v>
      </c>
      <c r="AD164" s="81"/>
      <c r="AE164" s="81"/>
      <c r="AF164" s="81"/>
      <c r="AG164" s="81"/>
      <c r="AH164" s="81"/>
      <c r="AI164" s="81"/>
      <c r="AJ164" s="81"/>
      <c r="AK164" s="81"/>
      <c r="AL164" s="81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1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1"/>
      <c r="BO164" s="81"/>
    </row>
    <row r="165" spans="1:67" ht="15" hidden="1" x14ac:dyDescent="0.25">
      <c r="A165" s="90" t="s">
        <v>277</v>
      </c>
      <c r="B165" s="90" t="s">
        <v>278</v>
      </c>
      <c r="C165" s="81">
        <v>0</v>
      </c>
      <c r="D165" s="81">
        <v>0.52</v>
      </c>
      <c r="E165" s="81">
        <v>0</v>
      </c>
      <c r="F165" s="81">
        <v>0</v>
      </c>
      <c r="G165" s="81">
        <v>0</v>
      </c>
      <c r="H165" s="81">
        <v>0</v>
      </c>
      <c r="I165" s="81">
        <v>0</v>
      </c>
      <c r="J165" s="81">
        <v>1E-4</v>
      </c>
      <c r="K165" s="81">
        <v>40.487000000000002</v>
      </c>
      <c r="L165" s="81">
        <v>0</v>
      </c>
      <c r="M165" s="81">
        <v>0</v>
      </c>
      <c r="N165" s="81">
        <v>0</v>
      </c>
      <c r="O165" s="81">
        <v>0</v>
      </c>
      <c r="P165" s="81">
        <v>0</v>
      </c>
      <c r="Q165" s="81">
        <v>0</v>
      </c>
      <c r="R165" s="81">
        <v>0</v>
      </c>
      <c r="S165" s="81">
        <v>0</v>
      </c>
      <c r="T165" s="81">
        <v>4.8479999999999999</v>
      </c>
      <c r="U165" s="81">
        <v>0</v>
      </c>
      <c r="V165" s="81">
        <v>0</v>
      </c>
      <c r="W165" s="81">
        <v>0</v>
      </c>
      <c r="X165" s="81">
        <v>0</v>
      </c>
      <c r="Y165" s="81">
        <v>0</v>
      </c>
      <c r="Z165" s="81">
        <v>0</v>
      </c>
      <c r="AA165" s="81">
        <v>0</v>
      </c>
      <c r="AB165" s="81">
        <v>0</v>
      </c>
      <c r="AC165" s="81">
        <v>46</v>
      </c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1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1"/>
      <c r="BO165" s="81"/>
    </row>
    <row r="166" spans="1:67" ht="15" hidden="1" x14ac:dyDescent="0.25">
      <c r="A166" s="90" t="s">
        <v>63</v>
      </c>
      <c r="B166" s="90" t="s">
        <v>279</v>
      </c>
      <c r="C166" s="81">
        <v>0</v>
      </c>
      <c r="D166" s="81">
        <v>1.6</v>
      </c>
      <c r="E166" s="81">
        <v>0</v>
      </c>
      <c r="F166" s="81">
        <v>0</v>
      </c>
      <c r="G166" s="81">
        <v>0</v>
      </c>
      <c r="H166" s="81">
        <v>0</v>
      </c>
      <c r="I166" s="81">
        <v>0</v>
      </c>
      <c r="J166" s="81">
        <v>0</v>
      </c>
      <c r="K166" s="81">
        <v>0</v>
      </c>
      <c r="L166" s="81">
        <v>7.95</v>
      </c>
      <c r="M166" s="81">
        <v>0</v>
      </c>
      <c r="N166" s="81">
        <v>9.5</v>
      </c>
      <c r="O166" s="81">
        <v>0.5</v>
      </c>
      <c r="P166" s="81">
        <v>0</v>
      </c>
      <c r="Q166" s="81">
        <v>0</v>
      </c>
      <c r="R166" s="81">
        <v>0</v>
      </c>
      <c r="S166" s="81">
        <v>0</v>
      </c>
      <c r="T166" s="81">
        <v>0</v>
      </c>
      <c r="U166" s="81">
        <v>0</v>
      </c>
      <c r="V166" s="81">
        <v>0</v>
      </c>
      <c r="W166" s="81">
        <v>0</v>
      </c>
      <c r="X166" s="81">
        <v>0</v>
      </c>
      <c r="Y166" s="81">
        <v>0</v>
      </c>
      <c r="Z166" s="81">
        <v>0</v>
      </c>
      <c r="AA166" s="81">
        <v>0</v>
      </c>
      <c r="AB166" s="81">
        <v>0</v>
      </c>
      <c r="AC166" s="81">
        <v>18.149999999999999</v>
      </c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1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1"/>
      <c r="BO166" s="81"/>
    </row>
    <row r="167" spans="1:67" ht="15" hidden="1" x14ac:dyDescent="0.25">
      <c r="A167" s="90" t="s">
        <v>69</v>
      </c>
      <c r="B167" s="90" t="s">
        <v>280</v>
      </c>
      <c r="C167" s="81">
        <v>0</v>
      </c>
      <c r="D167" s="81">
        <v>0</v>
      </c>
      <c r="E167" s="81">
        <v>0</v>
      </c>
      <c r="F167" s="81">
        <v>0</v>
      </c>
      <c r="G167" s="81">
        <v>0</v>
      </c>
      <c r="H167" s="81">
        <v>0</v>
      </c>
      <c r="I167" s="81">
        <v>0</v>
      </c>
      <c r="J167" s="81">
        <v>0</v>
      </c>
      <c r="K167" s="81">
        <v>0</v>
      </c>
      <c r="L167" s="81">
        <v>0</v>
      </c>
      <c r="M167" s="81">
        <v>0</v>
      </c>
      <c r="N167" s="81">
        <v>0</v>
      </c>
      <c r="O167" s="81">
        <v>0</v>
      </c>
      <c r="P167" s="81">
        <v>0</v>
      </c>
      <c r="Q167" s="81">
        <v>0</v>
      </c>
      <c r="R167" s="81">
        <v>0</v>
      </c>
      <c r="S167" s="81">
        <v>0</v>
      </c>
      <c r="T167" s="81">
        <v>0</v>
      </c>
      <c r="U167" s="81">
        <v>0</v>
      </c>
      <c r="V167" s="81">
        <v>0</v>
      </c>
      <c r="W167" s="81">
        <v>0</v>
      </c>
      <c r="X167" s="81">
        <v>0</v>
      </c>
      <c r="Y167" s="81">
        <v>0</v>
      </c>
      <c r="Z167" s="81">
        <v>0</v>
      </c>
      <c r="AA167" s="81">
        <v>0</v>
      </c>
      <c r="AB167" s="81">
        <v>0</v>
      </c>
      <c r="AC167" s="81">
        <v>0</v>
      </c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1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1"/>
      <c r="BO167" s="81"/>
    </row>
    <row r="168" spans="1:67" ht="15" hidden="1" x14ac:dyDescent="0.25">
      <c r="A168" s="90" t="s">
        <v>281</v>
      </c>
      <c r="B168" s="90" t="s">
        <v>282</v>
      </c>
      <c r="C168" s="81">
        <v>0</v>
      </c>
      <c r="D168" s="81">
        <v>1.33</v>
      </c>
      <c r="E168" s="81">
        <v>5.73</v>
      </c>
      <c r="F168" s="81">
        <v>0</v>
      </c>
      <c r="G168" s="81">
        <v>0</v>
      </c>
      <c r="H168" s="81">
        <v>0</v>
      </c>
      <c r="I168" s="81">
        <v>0</v>
      </c>
      <c r="J168" s="81">
        <v>0</v>
      </c>
      <c r="K168" s="81">
        <v>21.463000000000001</v>
      </c>
      <c r="L168" s="81">
        <v>0</v>
      </c>
      <c r="M168" s="81">
        <v>0</v>
      </c>
      <c r="N168" s="81">
        <v>0</v>
      </c>
      <c r="O168" s="81">
        <v>35.698999999999998</v>
      </c>
      <c r="P168" s="81">
        <v>0</v>
      </c>
      <c r="Q168" s="81">
        <v>0</v>
      </c>
      <c r="R168" s="81">
        <v>0</v>
      </c>
      <c r="S168" s="81">
        <v>0</v>
      </c>
      <c r="T168" s="81">
        <v>0</v>
      </c>
      <c r="U168" s="81">
        <v>0</v>
      </c>
      <c r="V168" s="81">
        <v>0</v>
      </c>
      <c r="W168" s="81">
        <v>0</v>
      </c>
      <c r="X168" s="81">
        <v>11.347</v>
      </c>
      <c r="Y168" s="81">
        <v>0</v>
      </c>
      <c r="Z168" s="81">
        <v>0</v>
      </c>
      <c r="AA168" s="81">
        <v>19.556999999999999</v>
      </c>
      <c r="AB168" s="81">
        <v>0</v>
      </c>
      <c r="AC168" s="81">
        <v>81.289000000000001</v>
      </c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1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1"/>
      <c r="BO168" s="81"/>
    </row>
    <row r="169" spans="1:67" ht="15" hidden="1" x14ac:dyDescent="0.25">
      <c r="A169" s="90" t="s">
        <v>94</v>
      </c>
      <c r="B169" s="90" t="s">
        <v>283</v>
      </c>
      <c r="C169" s="81">
        <v>0</v>
      </c>
      <c r="D169" s="81">
        <v>11.8</v>
      </c>
      <c r="E169" s="81">
        <v>0</v>
      </c>
      <c r="F169" s="81">
        <v>0</v>
      </c>
      <c r="G169" s="81">
        <v>0</v>
      </c>
      <c r="H169" s="81">
        <v>0</v>
      </c>
      <c r="I169" s="81">
        <v>0</v>
      </c>
      <c r="J169" s="81">
        <v>0</v>
      </c>
      <c r="K169" s="81">
        <v>0</v>
      </c>
      <c r="L169" s="81">
        <v>0</v>
      </c>
      <c r="M169" s="81">
        <v>0</v>
      </c>
      <c r="N169" s="81">
        <v>0</v>
      </c>
      <c r="O169" s="81">
        <v>60.5</v>
      </c>
      <c r="P169" s="81">
        <v>0</v>
      </c>
      <c r="Q169" s="81">
        <v>0</v>
      </c>
      <c r="R169" s="81">
        <v>0</v>
      </c>
      <c r="S169" s="81">
        <v>0</v>
      </c>
      <c r="T169" s="81">
        <v>0</v>
      </c>
      <c r="U169" s="81">
        <v>0</v>
      </c>
      <c r="V169" s="81">
        <v>0</v>
      </c>
      <c r="W169" s="81">
        <v>0.24</v>
      </c>
      <c r="X169" s="81">
        <v>0</v>
      </c>
      <c r="Y169" s="81">
        <v>0</v>
      </c>
      <c r="Z169" s="81">
        <v>0</v>
      </c>
      <c r="AA169" s="81">
        <v>0.6</v>
      </c>
      <c r="AB169" s="81">
        <v>0</v>
      </c>
      <c r="AC169" s="81">
        <v>61</v>
      </c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1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1"/>
      <c r="BO169" s="81"/>
    </row>
    <row r="170" spans="1:67" ht="15" hidden="1" x14ac:dyDescent="0.25">
      <c r="A170" s="90" t="s">
        <v>206</v>
      </c>
      <c r="B170" s="90" t="s">
        <v>284</v>
      </c>
      <c r="C170" s="81">
        <v>0</v>
      </c>
      <c r="D170" s="81">
        <v>0.19700000000000001</v>
      </c>
      <c r="E170" s="81">
        <v>0</v>
      </c>
      <c r="F170" s="81">
        <v>0</v>
      </c>
      <c r="G170" s="81">
        <v>0</v>
      </c>
      <c r="H170" s="81">
        <v>0</v>
      </c>
      <c r="I170" s="81">
        <v>0</v>
      </c>
      <c r="J170" s="81">
        <v>0</v>
      </c>
      <c r="K170" s="81">
        <v>0</v>
      </c>
      <c r="L170" s="81">
        <v>0</v>
      </c>
      <c r="M170" s="81">
        <v>0.8</v>
      </c>
      <c r="N170" s="81">
        <v>0</v>
      </c>
      <c r="O170" s="81">
        <v>0</v>
      </c>
      <c r="P170" s="81">
        <v>0</v>
      </c>
      <c r="Q170" s="81">
        <v>0</v>
      </c>
      <c r="R170" s="81">
        <v>0</v>
      </c>
      <c r="S170" s="81">
        <v>0</v>
      </c>
      <c r="T170" s="81">
        <v>0</v>
      </c>
      <c r="U170" s="81">
        <v>0</v>
      </c>
      <c r="V170" s="81">
        <v>0</v>
      </c>
      <c r="W170" s="81">
        <v>9.3000000000000007</v>
      </c>
      <c r="X170" s="81">
        <v>0</v>
      </c>
      <c r="Y170" s="81">
        <v>0</v>
      </c>
      <c r="Z170" s="81">
        <v>0</v>
      </c>
      <c r="AA170" s="81">
        <v>0</v>
      </c>
      <c r="AB170" s="81">
        <v>0</v>
      </c>
      <c r="AC170" s="81">
        <v>10.1</v>
      </c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1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1"/>
      <c r="BO170" s="81"/>
    </row>
    <row r="171" spans="1:67" ht="15" x14ac:dyDescent="0.25">
      <c r="A171" s="90" t="s">
        <v>135</v>
      </c>
      <c r="B171" s="90" t="s">
        <v>285</v>
      </c>
      <c r="C171" s="81">
        <v>0</v>
      </c>
      <c r="D171" s="81">
        <v>1.35</v>
      </c>
      <c r="E171" s="81">
        <v>0</v>
      </c>
      <c r="F171" s="81">
        <v>0</v>
      </c>
      <c r="G171" s="81">
        <v>8.9160000000000004</v>
      </c>
      <c r="H171" s="81">
        <v>0</v>
      </c>
      <c r="I171" s="81">
        <v>0</v>
      </c>
      <c r="J171" s="81">
        <v>0</v>
      </c>
      <c r="K171" s="81">
        <v>0</v>
      </c>
      <c r="L171" s="81">
        <v>0</v>
      </c>
      <c r="M171" s="81">
        <v>0</v>
      </c>
      <c r="N171" s="81">
        <v>0</v>
      </c>
      <c r="O171" s="81">
        <v>32.130000000000003</v>
      </c>
      <c r="P171" s="81">
        <v>0</v>
      </c>
      <c r="Q171" s="81">
        <v>0</v>
      </c>
      <c r="R171" s="81">
        <v>8.1419999999999995</v>
      </c>
      <c r="S171" s="81">
        <v>0.71</v>
      </c>
      <c r="T171" s="81">
        <v>13.01</v>
      </c>
      <c r="U171" s="81">
        <v>0</v>
      </c>
      <c r="V171" s="81">
        <v>0</v>
      </c>
      <c r="W171" s="81">
        <v>0</v>
      </c>
      <c r="X171" s="81">
        <v>0</v>
      </c>
      <c r="Y171" s="81">
        <v>2.5379999999999998</v>
      </c>
      <c r="Z171" s="81">
        <v>6.8769999999999998</v>
      </c>
      <c r="AA171" s="81">
        <v>1.9</v>
      </c>
      <c r="AB171" s="81">
        <v>0</v>
      </c>
      <c r="AC171" s="81">
        <v>70.567999999999998</v>
      </c>
      <c r="AD171" s="81"/>
      <c r="AE171" s="81"/>
      <c r="AF171" s="81"/>
      <c r="AG171" s="81"/>
      <c r="AH171" s="81"/>
      <c r="AI171" s="81"/>
      <c r="AJ171" s="81"/>
      <c r="AK171" s="81"/>
      <c r="AL171" s="81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1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1"/>
      <c r="BO171" s="81"/>
    </row>
    <row r="172" spans="1:67" ht="15" hidden="1" x14ac:dyDescent="0.25">
      <c r="A172" s="90" t="s">
        <v>67</v>
      </c>
      <c r="B172" s="90" t="s">
        <v>286</v>
      </c>
      <c r="C172" s="81">
        <v>0</v>
      </c>
      <c r="D172" s="81">
        <v>2.9</v>
      </c>
      <c r="E172" s="81">
        <v>0</v>
      </c>
      <c r="F172" s="81">
        <v>0</v>
      </c>
      <c r="G172" s="81">
        <v>0</v>
      </c>
      <c r="H172" s="81">
        <v>0</v>
      </c>
      <c r="I172" s="81">
        <v>0</v>
      </c>
      <c r="J172" s="81">
        <v>0</v>
      </c>
      <c r="K172" s="81">
        <v>0</v>
      </c>
      <c r="L172" s="81">
        <v>0</v>
      </c>
      <c r="M172" s="81">
        <v>37.299999999999997</v>
      </c>
      <c r="N172" s="81">
        <v>0</v>
      </c>
      <c r="O172" s="81">
        <v>29.1</v>
      </c>
      <c r="P172" s="81">
        <v>0</v>
      </c>
      <c r="Q172" s="81">
        <v>0</v>
      </c>
      <c r="R172" s="81">
        <v>0</v>
      </c>
      <c r="S172" s="81">
        <v>0</v>
      </c>
      <c r="T172" s="81">
        <v>0</v>
      </c>
      <c r="U172" s="81">
        <v>0</v>
      </c>
      <c r="V172" s="81">
        <v>0</v>
      </c>
      <c r="W172" s="81">
        <v>0</v>
      </c>
      <c r="X172" s="81">
        <v>0</v>
      </c>
      <c r="Y172" s="81">
        <v>0</v>
      </c>
      <c r="Z172" s="81">
        <v>0</v>
      </c>
      <c r="AA172" s="81">
        <v>0</v>
      </c>
      <c r="AB172" s="81">
        <v>0</v>
      </c>
      <c r="AC172" s="81">
        <v>55.9</v>
      </c>
      <c r="AD172" s="81"/>
      <c r="AE172" s="81"/>
      <c r="AF172" s="81"/>
      <c r="AG172" s="81"/>
      <c r="AH172" s="81"/>
      <c r="AI172" s="81"/>
      <c r="AJ172" s="81"/>
      <c r="AK172" s="81"/>
      <c r="AL172" s="81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1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1"/>
      <c r="BO172" s="81"/>
    </row>
    <row r="173" spans="1:67" ht="15" hidden="1" x14ac:dyDescent="0.25">
      <c r="A173" s="90" t="s">
        <v>287</v>
      </c>
      <c r="B173" s="90" t="s">
        <v>288</v>
      </c>
      <c r="C173" s="81">
        <v>0</v>
      </c>
      <c r="D173" s="81">
        <v>6.51</v>
      </c>
      <c r="E173" s="81">
        <v>0</v>
      </c>
      <c r="F173" s="81">
        <v>0</v>
      </c>
      <c r="G173" s="81">
        <v>0</v>
      </c>
      <c r="H173" s="81">
        <v>0</v>
      </c>
      <c r="I173" s="81">
        <v>0</v>
      </c>
      <c r="J173" s="81">
        <v>0</v>
      </c>
      <c r="K173" s="81">
        <v>0</v>
      </c>
      <c r="L173" s="81">
        <v>0</v>
      </c>
      <c r="M173" s="81">
        <v>0</v>
      </c>
      <c r="N173" s="81">
        <v>0</v>
      </c>
      <c r="O173" s="81">
        <v>0</v>
      </c>
      <c r="P173" s="81">
        <v>0</v>
      </c>
      <c r="Q173" s="81">
        <v>0</v>
      </c>
      <c r="R173" s="81">
        <v>0</v>
      </c>
      <c r="S173" s="81">
        <v>11.81</v>
      </c>
      <c r="T173" s="81">
        <v>0</v>
      </c>
      <c r="U173" s="81">
        <v>0</v>
      </c>
      <c r="V173" s="81">
        <v>0</v>
      </c>
      <c r="W173" s="81">
        <v>0</v>
      </c>
      <c r="X173" s="81">
        <v>0</v>
      </c>
      <c r="Y173" s="81">
        <v>0</v>
      </c>
      <c r="Z173" s="81">
        <v>0</v>
      </c>
      <c r="AA173" s="81">
        <v>0</v>
      </c>
      <c r="AB173" s="81">
        <v>0</v>
      </c>
      <c r="AC173" s="81">
        <v>7.2</v>
      </c>
      <c r="AD173" s="81"/>
      <c r="AE173" s="81"/>
      <c r="AF173" s="81"/>
      <c r="AG173" s="81"/>
      <c r="AH173" s="81"/>
      <c r="AI173" s="81"/>
      <c r="AJ173" s="81"/>
      <c r="AK173" s="81"/>
      <c r="AL173" s="81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1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1"/>
      <c r="BO173" s="81"/>
    </row>
    <row r="174" spans="1:67" ht="15" hidden="1" x14ac:dyDescent="0.25">
      <c r="A174" s="90" t="s">
        <v>771</v>
      </c>
      <c r="B174" s="90" t="s">
        <v>289</v>
      </c>
      <c r="C174" s="81">
        <v>0</v>
      </c>
      <c r="D174" s="81">
        <v>1.0780000000000001</v>
      </c>
      <c r="E174" s="81">
        <v>0</v>
      </c>
      <c r="F174" s="81">
        <v>0</v>
      </c>
      <c r="G174" s="81">
        <v>0</v>
      </c>
      <c r="H174" s="81">
        <v>0</v>
      </c>
      <c r="I174" s="81">
        <v>0</v>
      </c>
      <c r="J174" s="81">
        <v>0</v>
      </c>
      <c r="K174" s="81">
        <v>0</v>
      </c>
      <c r="L174" s="81">
        <v>0</v>
      </c>
      <c r="M174" s="81">
        <v>0</v>
      </c>
      <c r="N174" s="81">
        <v>0</v>
      </c>
      <c r="O174" s="81">
        <v>13.994999999999999</v>
      </c>
      <c r="P174" s="81">
        <v>0</v>
      </c>
      <c r="Q174" s="81">
        <v>0</v>
      </c>
      <c r="R174" s="81">
        <v>0</v>
      </c>
      <c r="S174" s="81">
        <v>0</v>
      </c>
      <c r="T174" s="81">
        <v>0</v>
      </c>
      <c r="U174" s="81">
        <v>0</v>
      </c>
      <c r="V174" s="81">
        <v>0</v>
      </c>
      <c r="W174" s="81">
        <v>0</v>
      </c>
      <c r="X174" s="81">
        <v>0</v>
      </c>
      <c r="Y174" s="81">
        <v>0</v>
      </c>
      <c r="Z174" s="81">
        <v>0</v>
      </c>
      <c r="AA174" s="81">
        <v>0</v>
      </c>
      <c r="AB174" s="81">
        <v>0</v>
      </c>
      <c r="AC174" s="81">
        <v>12.086</v>
      </c>
      <c r="AD174" s="81"/>
      <c r="AE174" s="81"/>
      <c r="AF174" s="81"/>
      <c r="AG174" s="81"/>
      <c r="AH174" s="81"/>
      <c r="AI174" s="81"/>
      <c r="AJ174" s="81"/>
      <c r="AK174" s="81"/>
      <c r="AL174" s="81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1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1"/>
      <c r="BO174" s="81"/>
    </row>
    <row r="175" spans="1:67" ht="15" hidden="1" x14ac:dyDescent="0.25">
      <c r="A175" s="90" t="s">
        <v>82</v>
      </c>
      <c r="B175" s="90" t="s">
        <v>290</v>
      </c>
      <c r="C175" s="81">
        <v>0</v>
      </c>
      <c r="D175" s="81">
        <v>3.3</v>
      </c>
      <c r="E175" s="81">
        <v>0</v>
      </c>
      <c r="F175" s="81">
        <v>0</v>
      </c>
      <c r="G175" s="81">
        <v>0</v>
      </c>
      <c r="H175" s="81">
        <v>0</v>
      </c>
      <c r="I175" s="81">
        <v>0</v>
      </c>
      <c r="J175" s="81">
        <v>0</v>
      </c>
      <c r="K175" s="81">
        <v>0</v>
      </c>
      <c r="L175" s="81">
        <v>0</v>
      </c>
      <c r="M175" s="81">
        <v>0</v>
      </c>
      <c r="N175" s="81">
        <v>0</v>
      </c>
      <c r="O175" s="81">
        <v>26.5</v>
      </c>
      <c r="P175" s="81">
        <v>0</v>
      </c>
      <c r="Q175" s="81">
        <v>0</v>
      </c>
      <c r="R175" s="81">
        <v>0</v>
      </c>
      <c r="S175" s="81">
        <v>1.7</v>
      </c>
      <c r="T175" s="81">
        <v>7.7</v>
      </c>
      <c r="U175" s="81">
        <v>0</v>
      </c>
      <c r="V175" s="81">
        <v>0</v>
      </c>
      <c r="W175" s="81">
        <v>0</v>
      </c>
      <c r="X175" s="81">
        <v>22.3</v>
      </c>
      <c r="Y175" s="81">
        <v>0</v>
      </c>
      <c r="Z175" s="81">
        <v>0</v>
      </c>
      <c r="AA175" s="81">
        <v>0</v>
      </c>
      <c r="AB175" s="81">
        <v>0</v>
      </c>
      <c r="AC175" s="81">
        <v>61.7</v>
      </c>
      <c r="AD175" s="81"/>
      <c r="AE175" s="81"/>
      <c r="AF175" s="81"/>
      <c r="AG175" s="81"/>
      <c r="AH175" s="81"/>
      <c r="AI175" s="81"/>
      <c r="AJ175" s="81"/>
      <c r="AK175" s="81"/>
      <c r="AL175" s="81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1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1"/>
      <c r="BO175" s="81"/>
    </row>
    <row r="176" spans="1:67" ht="15" hidden="1" x14ac:dyDescent="0.25">
      <c r="A176" s="90" t="s">
        <v>146</v>
      </c>
      <c r="B176" s="90" t="s">
        <v>291</v>
      </c>
      <c r="C176" s="81">
        <v>0</v>
      </c>
      <c r="D176" s="81">
        <v>0.95099999999999996</v>
      </c>
      <c r="E176" s="81">
        <v>0</v>
      </c>
      <c r="F176" s="81">
        <v>0</v>
      </c>
      <c r="G176" s="81">
        <v>0</v>
      </c>
      <c r="H176" s="81">
        <v>0.443</v>
      </c>
      <c r="I176" s="81">
        <v>0</v>
      </c>
      <c r="J176" s="81">
        <v>0</v>
      </c>
      <c r="K176" s="81">
        <v>0</v>
      </c>
      <c r="L176" s="81">
        <v>0</v>
      </c>
      <c r="M176" s="81">
        <v>0</v>
      </c>
      <c r="N176" s="81">
        <v>0</v>
      </c>
      <c r="O176" s="81">
        <v>0</v>
      </c>
      <c r="P176" s="81">
        <v>0</v>
      </c>
      <c r="Q176" s="81">
        <v>0</v>
      </c>
      <c r="R176" s="81">
        <v>29.434999999999999</v>
      </c>
      <c r="S176" s="81">
        <v>0</v>
      </c>
      <c r="T176" s="81">
        <v>0</v>
      </c>
      <c r="U176" s="81">
        <v>0</v>
      </c>
      <c r="V176" s="81">
        <v>0</v>
      </c>
      <c r="W176" s="81">
        <v>6.0510000000000002</v>
      </c>
      <c r="X176" s="81">
        <v>0</v>
      </c>
      <c r="Y176" s="81">
        <v>0</v>
      </c>
      <c r="Z176" s="81">
        <v>0</v>
      </c>
      <c r="AA176" s="81">
        <v>0.997</v>
      </c>
      <c r="AB176" s="81">
        <v>0</v>
      </c>
      <c r="AC176" s="81">
        <v>31.36</v>
      </c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1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1"/>
      <c r="BO176" s="81"/>
    </row>
    <row r="177" spans="1:67" ht="15" hidden="1" x14ac:dyDescent="0.25">
      <c r="A177" s="90" t="s">
        <v>89</v>
      </c>
      <c r="B177" s="90" t="s">
        <v>292</v>
      </c>
      <c r="C177" s="81">
        <v>0</v>
      </c>
      <c r="D177" s="81">
        <v>0.215</v>
      </c>
      <c r="E177" s="81">
        <v>0</v>
      </c>
      <c r="F177" s="81">
        <v>0</v>
      </c>
      <c r="G177" s="81">
        <v>0</v>
      </c>
      <c r="H177" s="81">
        <v>0</v>
      </c>
      <c r="I177" s="81">
        <v>0</v>
      </c>
      <c r="J177" s="81">
        <v>0</v>
      </c>
      <c r="K177" s="81">
        <v>0</v>
      </c>
      <c r="L177" s="81">
        <v>0</v>
      </c>
      <c r="M177" s="81">
        <v>0</v>
      </c>
      <c r="N177" s="81">
        <v>0</v>
      </c>
      <c r="O177" s="81">
        <v>0</v>
      </c>
      <c r="P177" s="81">
        <v>0</v>
      </c>
      <c r="Q177" s="81">
        <v>0</v>
      </c>
      <c r="R177" s="81">
        <v>0</v>
      </c>
      <c r="S177" s="81">
        <v>1.53</v>
      </c>
      <c r="T177" s="81">
        <v>0</v>
      </c>
      <c r="U177" s="81">
        <v>0</v>
      </c>
      <c r="V177" s="81">
        <v>0</v>
      </c>
      <c r="W177" s="81">
        <v>0</v>
      </c>
      <c r="X177" s="81">
        <v>0</v>
      </c>
      <c r="Y177" s="81">
        <v>0</v>
      </c>
      <c r="Z177" s="81">
        <v>0</v>
      </c>
      <c r="AA177" s="81">
        <v>0</v>
      </c>
      <c r="AB177" s="81">
        <v>0</v>
      </c>
      <c r="AC177" s="81">
        <v>1.6519999999999999</v>
      </c>
      <c r="AD177" s="81"/>
      <c r="AE177" s="81"/>
      <c r="AF177" s="81"/>
      <c r="AG177" s="81"/>
      <c r="AH177" s="81"/>
      <c r="AI177" s="81"/>
      <c r="AJ177" s="81"/>
      <c r="AK177" s="81"/>
      <c r="AL177" s="81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1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1"/>
      <c r="BO177" s="81"/>
    </row>
    <row r="178" spans="1:67" ht="15" hidden="1" x14ac:dyDescent="0.25">
      <c r="A178" s="90" t="s">
        <v>293</v>
      </c>
      <c r="B178" s="90" t="s">
        <v>294</v>
      </c>
      <c r="C178" s="81">
        <v>0</v>
      </c>
      <c r="D178" s="81">
        <v>0</v>
      </c>
      <c r="E178" s="81">
        <v>0</v>
      </c>
      <c r="F178" s="81">
        <v>0</v>
      </c>
      <c r="G178" s="81">
        <v>0</v>
      </c>
      <c r="H178" s="81">
        <v>0</v>
      </c>
      <c r="I178" s="81">
        <v>0</v>
      </c>
      <c r="J178" s="81">
        <v>0</v>
      </c>
      <c r="K178" s="81">
        <v>0</v>
      </c>
      <c r="L178" s="81">
        <v>0</v>
      </c>
      <c r="M178" s="81">
        <v>0</v>
      </c>
      <c r="N178" s="81">
        <v>0</v>
      </c>
      <c r="O178" s="81">
        <v>102.6</v>
      </c>
      <c r="P178" s="81">
        <v>0</v>
      </c>
      <c r="Q178" s="81">
        <v>0</v>
      </c>
      <c r="R178" s="81">
        <v>0</v>
      </c>
      <c r="S178" s="81">
        <v>0</v>
      </c>
      <c r="T178" s="81">
        <v>0</v>
      </c>
      <c r="U178" s="81">
        <v>0</v>
      </c>
      <c r="V178" s="81">
        <v>0</v>
      </c>
      <c r="W178" s="81">
        <v>0</v>
      </c>
      <c r="X178" s="81">
        <v>0</v>
      </c>
      <c r="Y178" s="81">
        <v>0</v>
      </c>
      <c r="Z178" s="81">
        <v>0</v>
      </c>
      <c r="AA178" s="81">
        <v>0</v>
      </c>
      <c r="AB178" s="81">
        <v>0</v>
      </c>
      <c r="AC178" s="81">
        <v>0</v>
      </c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1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1"/>
      <c r="BO178" s="81"/>
    </row>
    <row r="179" spans="1:67" ht="15" hidden="1" x14ac:dyDescent="0.25">
      <c r="A179" s="90" t="s">
        <v>771</v>
      </c>
      <c r="B179" s="90" t="s">
        <v>769</v>
      </c>
      <c r="C179" s="81">
        <v>0</v>
      </c>
      <c r="D179" s="81">
        <v>1.776</v>
      </c>
      <c r="E179" s="81">
        <v>0</v>
      </c>
      <c r="F179" s="81">
        <v>0</v>
      </c>
      <c r="G179" s="81">
        <v>0</v>
      </c>
      <c r="H179" s="81">
        <v>0</v>
      </c>
      <c r="I179" s="81">
        <v>0</v>
      </c>
      <c r="J179" s="81">
        <v>0</v>
      </c>
      <c r="K179" s="81">
        <v>0</v>
      </c>
      <c r="L179" s="81">
        <v>0</v>
      </c>
      <c r="M179" s="81">
        <v>0</v>
      </c>
      <c r="N179" s="81">
        <v>0</v>
      </c>
      <c r="O179" s="81">
        <v>99.125</v>
      </c>
      <c r="P179" s="81">
        <v>0</v>
      </c>
      <c r="Q179" s="81">
        <v>0</v>
      </c>
      <c r="R179" s="81">
        <v>0</v>
      </c>
      <c r="S179" s="81">
        <v>0</v>
      </c>
      <c r="T179" s="81">
        <v>0</v>
      </c>
      <c r="U179" s="81">
        <v>0</v>
      </c>
      <c r="V179" s="81">
        <v>0</v>
      </c>
      <c r="W179" s="81">
        <v>0</v>
      </c>
      <c r="X179" s="81">
        <v>0</v>
      </c>
      <c r="Y179" s="81">
        <v>0</v>
      </c>
      <c r="Z179" s="81">
        <v>0</v>
      </c>
      <c r="AA179" s="81">
        <v>0</v>
      </c>
      <c r="AB179" s="81">
        <v>0</v>
      </c>
      <c r="AC179" s="81">
        <v>108.542</v>
      </c>
      <c r="AD179" s="81"/>
      <c r="AE179" s="81"/>
      <c r="AF179" s="81"/>
      <c r="AG179" s="81"/>
      <c r="AH179" s="81"/>
      <c r="AI179" s="81"/>
      <c r="AJ179" s="81"/>
      <c r="AK179" s="81"/>
      <c r="AL179" s="81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1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1"/>
      <c r="BO179" s="81"/>
    </row>
    <row r="180" spans="1:67" ht="15" hidden="1" x14ac:dyDescent="0.25">
      <c r="A180" s="90" t="s">
        <v>295</v>
      </c>
      <c r="B180" s="90" t="s">
        <v>296</v>
      </c>
      <c r="C180" s="81">
        <v>0</v>
      </c>
      <c r="D180" s="81">
        <v>0.95200000000000007</v>
      </c>
      <c r="E180" s="81">
        <v>0</v>
      </c>
      <c r="F180" s="81">
        <v>0</v>
      </c>
      <c r="G180" s="81">
        <v>0</v>
      </c>
      <c r="H180" s="81">
        <v>0</v>
      </c>
      <c r="I180" s="81">
        <v>0</v>
      </c>
      <c r="J180" s="81">
        <v>0</v>
      </c>
      <c r="K180" s="81">
        <v>0</v>
      </c>
      <c r="L180" s="81">
        <v>12.7</v>
      </c>
      <c r="M180" s="81">
        <v>0</v>
      </c>
      <c r="N180" s="81">
        <v>15.2</v>
      </c>
      <c r="O180" s="81">
        <v>0</v>
      </c>
      <c r="P180" s="81">
        <v>0</v>
      </c>
      <c r="Q180" s="81">
        <v>0</v>
      </c>
      <c r="R180" s="81">
        <v>0</v>
      </c>
      <c r="S180" s="81">
        <v>0</v>
      </c>
      <c r="T180" s="81">
        <v>6.5</v>
      </c>
      <c r="U180" s="81">
        <v>0</v>
      </c>
      <c r="V180" s="81">
        <v>0</v>
      </c>
      <c r="W180" s="81">
        <v>0</v>
      </c>
      <c r="X180" s="81">
        <v>0</v>
      </c>
      <c r="Y180" s="81">
        <v>0</v>
      </c>
      <c r="Z180" s="81">
        <v>0</v>
      </c>
      <c r="AA180" s="81">
        <v>0.15</v>
      </c>
      <c r="AB180" s="81">
        <v>0</v>
      </c>
      <c r="AC180" s="81">
        <v>6</v>
      </c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1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1"/>
      <c r="BO180" s="81"/>
    </row>
    <row r="181" spans="1:67" ht="15" hidden="1" x14ac:dyDescent="0.25">
      <c r="A181" s="90" t="s">
        <v>297</v>
      </c>
      <c r="B181" s="90" t="s">
        <v>298</v>
      </c>
      <c r="C181" s="81">
        <v>0</v>
      </c>
      <c r="D181" s="81">
        <v>9.6449999999999996</v>
      </c>
      <c r="E181" s="81">
        <v>0</v>
      </c>
      <c r="F181" s="81">
        <v>0</v>
      </c>
      <c r="G181" s="81">
        <v>0</v>
      </c>
      <c r="H181" s="81">
        <v>0</v>
      </c>
      <c r="I181" s="81">
        <v>0</v>
      </c>
      <c r="J181" s="81">
        <v>0</v>
      </c>
      <c r="K181" s="81">
        <v>0</v>
      </c>
      <c r="L181" s="81">
        <v>14.35</v>
      </c>
      <c r="M181" s="81">
        <v>35.479999999999997</v>
      </c>
      <c r="N181" s="81">
        <v>10.57</v>
      </c>
      <c r="O181" s="81">
        <v>15.1</v>
      </c>
      <c r="P181" s="81">
        <v>0</v>
      </c>
      <c r="Q181" s="81">
        <v>0</v>
      </c>
      <c r="R181" s="81">
        <v>0</v>
      </c>
      <c r="S181" s="81">
        <v>0</v>
      </c>
      <c r="T181" s="81">
        <v>0</v>
      </c>
      <c r="U181" s="81">
        <v>0</v>
      </c>
      <c r="V181" s="81">
        <v>0</v>
      </c>
      <c r="W181" s="81">
        <v>0</v>
      </c>
      <c r="X181" s="81">
        <v>0</v>
      </c>
      <c r="Y181" s="81">
        <v>1.64</v>
      </c>
      <c r="Z181" s="81">
        <v>4.07</v>
      </c>
      <c r="AA181" s="81">
        <v>0</v>
      </c>
      <c r="AB181" s="81">
        <v>0</v>
      </c>
      <c r="AC181" s="81">
        <v>96.27</v>
      </c>
      <c r="AD181" s="81"/>
      <c r="AE181" s="81"/>
      <c r="AF181" s="81"/>
      <c r="AG181" s="81"/>
      <c r="AH181" s="81"/>
      <c r="AI181" s="81"/>
      <c r="AJ181" s="81"/>
      <c r="AK181" s="81"/>
      <c r="AL181" s="81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1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1"/>
      <c r="BO181" s="81"/>
    </row>
    <row r="182" spans="1:67" ht="15" hidden="1" x14ac:dyDescent="0.25">
      <c r="A182" s="90" t="s">
        <v>92</v>
      </c>
      <c r="B182" s="90" t="s">
        <v>299</v>
      </c>
      <c r="C182" s="81">
        <v>0</v>
      </c>
      <c r="D182" s="81">
        <v>0.3</v>
      </c>
      <c r="E182" s="81">
        <v>0</v>
      </c>
      <c r="F182" s="81">
        <v>0</v>
      </c>
      <c r="G182" s="81">
        <v>0</v>
      </c>
      <c r="H182" s="81">
        <v>0</v>
      </c>
      <c r="I182" s="81">
        <v>0</v>
      </c>
      <c r="J182" s="81">
        <v>0</v>
      </c>
      <c r="K182" s="81">
        <v>0</v>
      </c>
      <c r="L182" s="81">
        <v>0</v>
      </c>
      <c r="M182" s="81">
        <v>0</v>
      </c>
      <c r="N182" s="81">
        <v>0</v>
      </c>
      <c r="O182" s="81">
        <v>0</v>
      </c>
      <c r="P182" s="81">
        <v>0</v>
      </c>
      <c r="Q182" s="81">
        <v>0</v>
      </c>
      <c r="R182" s="81">
        <v>9.4</v>
      </c>
      <c r="S182" s="81">
        <v>22</v>
      </c>
      <c r="T182" s="81">
        <v>9.1999999999999993</v>
      </c>
      <c r="U182" s="81">
        <v>0</v>
      </c>
      <c r="V182" s="81">
        <v>0</v>
      </c>
      <c r="W182" s="81">
        <v>0</v>
      </c>
      <c r="X182" s="81">
        <v>0</v>
      </c>
      <c r="Y182" s="81">
        <v>8.6</v>
      </c>
      <c r="Z182" s="81">
        <v>17</v>
      </c>
      <c r="AA182" s="81">
        <v>0</v>
      </c>
      <c r="AB182" s="81">
        <v>0</v>
      </c>
      <c r="AC182" s="81">
        <v>52.6</v>
      </c>
      <c r="AD182" s="81"/>
      <c r="AE182" s="81"/>
      <c r="AF182" s="81"/>
      <c r="AG182" s="81"/>
      <c r="AH182" s="81"/>
      <c r="AI182" s="81"/>
      <c r="AJ182" s="81"/>
      <c r="AK182" s="81"/>
      <c r="AL182" s="81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1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1"/>
      <c r="BO182" s="81"/>
    </row>
    <row r="183" spans="1:67" ht="15" hidden="1" x14ac:dyDescent="0.25">
      <c r="A183" s="90" t="s">
        <v>192</v>
      </c>
      <c r="B183" s="90" t="s">
        <v>300</v>
      </c>
      <c r="C183" s="81">
        <v>0</v>
      </c>
      <c r="D183" s="81">
        <v>0.93</v>
      </c>
      <c r="E183" s="81">
        <v>0</v>
      </c>
      <c r="F183" s="81">
        <v>0</v>
      </c>
      <c r="G183" s="81">
        <v>0</v>
      </c>
      <c r="H183" s="81">
        <v>0</v>
      </c>
      <c r="I183" s="81">
        <v>0</v>
      </c>
      <c r="J183" s="81">
        <v>0</v>
      </c>
      <c r="K183" s="81">
        <v>0</v>
      </c>
      <c r="L183" s="81">
        <v>13.8</v>
      </c>
      <c r="M183" s="81">
        <v>2.2999999999999998</v>
      </c>
      <c r="N183" s="81">
        <v>0</v>
      </c>
      <c r="O183" s="81">
        <v>15.4</v>
      </c>
      <c r="P183" s="81">
        <v>0</v>
      </c>
      <c r="Q183" s="81">
        <v>6.5</v>
      </c>
      <c r="R183" s="81">
        <v>0</v>
      </c>
      <c r="S183" s="81">
        <v>0</v>
      </c>
      <c r="T183" s="81">
        <v>0</v>
      </c>
      <c r="U183" s="81">
        <v>0</v>
      </c>
      <c r="V183" s="81">
        <v>0</v>
      </c>
      <c r="W183" s="81">
        <v>0</v>
      </c>
      <c r="X183" s="81">
        <v>0</v>
      </c>
      <c r="Y183" s="81">
        <v>0</v>
      </c>
      <c r="Z183" s="81">
        <v>0</v>
      </c>
      <c r="AA183" s="81">
        <v>0</v>
      </c>
      <c r="AB183" s="81">
        <v>0</v>
      </c>
      <c r="AC183" s="81">
        <v>41.3</v>
      </c>
      <c r="AD183" s="81"/>
      <c r="AE183" s="81"/>
      <c r="AF183" s="81"/>
      <c r="AG183" s="81"/>
      <c r="AH183" s="81"/>
      <c r="AI183" s="81"/>
      <c r="AJ183" s="81"/>
      <c r="AK183" s="81"/>
      <c r="AL183" s="81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1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1"/>
      <c r="BO183" s="81"/>
    </row>
    <row r="184" spans="1:67" ht="15" hidden="1" x14ac:dyDescent="0.25">
      <c r="A184" s="90" t="s">
        <v>225</v>
      </c>
      <c r="B184" s="90" t="s">
        <v>301</v>
      </c>
      <c r="C184" s="81">
        <v>0</v>
      </c>
      <c r="D184" s="81">
        <v>0</v>
      </c>
      <c r="E184" s="81">
        <v>0</v>
      </c>
      <c r="F184" s="81">
        <v>0</v>
      </c>
      <c r="G184" s="81">
        <v>0</v>
      </c>
      <c r="H184" s="81">
        <v>0</v>
      </c>
      <c r="I184" s="81">
        <v>0</v>
      </c>
      <c r="J184" s="81">
        <v>0</v>
      </c>
      <c r="K184" s="81">
        <v>0</v>
      </c>
      <c r="L184" s="81">
        <v>0</v>
      </c>
      <c r="M184" s="81">
        <v>0</v>
      </c>
      <c r="N184" s="81">
        <v>0</v>
      </c>
      <c r="O184" s="81">
        <v>0</v>
      </c>
      <c r="P184" s="81">
        <v>0</v>
      </c>
      <c r="Q184" s="81">
        <v>0</v>
      </c>
      <c r="R184" s="81">
        <v>0.40699999999999997</v>
      </c>
      <c r="S184" s="81">
        <v>0</v>
      </c>
      <c r="T184" s="81">
        <v>0</v>
      </c>
      <c r="U184" s="81">
        <v>0</v>
      </c>
      <c r="V184" s="81">
        <v>0</v>
      </c>
      <c r="W184" s="81">
        <v>0</v>
      </c>
      <c r="X184" s="81">
        <v>0</v>
      </c>
      <c r="Y184" s="81">
        <v>0</v>
      </c>
      <c r="Z184" s="81">
        <v>0</v>
      </c>
      <c r="AA184" s="81">
        <v>0</v>
      </c>
      <c r="AB184" s="81">
        <v>0</v>
      </c>
      <c r="AC184" s="81">
        <v>0.40300000000000002</v>
      </c>
      <c r="AD184" s="81"/>
      <c r="AE184" s="81"/>
      <c r="AF184" s="81"/>
      <c r="AG184" s="81"/>
      <c r="AH184" s="81"/>
      <c r="AI184" s="81"/>
      <c r="AJ184" s="81"/>
      <c r="AK184" s="81"/>
      <c r="AL184" s="81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1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1"/>
      <c r="BO184" s="81"/>
    </row>
    <row r="185" spans="1:67" ht="15" hidden="1" x14ac:dyDescent="0.25">
      <c r="A185" s="90" t="s">
        <v>133</v>
      </c>
      <c r="B185" s="90" t="s">
        <v>302</v>
      </c>
      <c r="C185" s="81">
        <v>0</v>
      </c>
      <c r="D185" s="81">
        <v>0.111</v>
      </c>
      <c r="E185" s="81">
        <v>0</v>
      </c>
      <c r="F185" s="81">
        <v>0</v>
      </c>
      <c r="G185" s="81">
        <v>0</v>
      </c>
      <c r="H185" s="81">
        <v>0</v>
      </c>
      <c r="I185" s="81">
        <v>0</v>
      </c>
      <c r="J185" s="81">
        <v>0</v>
      </c>
      <c r="K185" s="81">
        <v>0</v>
      </c>
      <c r="L185" s="81">
        <v>0</v>
      </c>
      <c r="M185" s="81">
        <v>0</v>
      </c>
      <c r="N185" s="81">
        <v>0</v>
      </c>
      <c r="O185" s="81">
        <v>0</v>
      </c>
      <c r="P185" s="81">
        <v>0</v>
      </c>
      <c r="Q185" s="81">
        <v>0</v>
      </c>
      <c r="R185" s="81">
        <v>0</v>
      </c>
      <c r="S185" s="81">
        <v>0</v>
      </c>
      <c r="T185" s="81">
        <v>0.92800000000000005</v>
      </c>
      <c r="U185" s="81">
        <v>0</v>
      </c>
      <c r="V185" s="81">
        <v>0</v>
      </c>
      <c r="W185" s="81">
        <v>0</v>
      </c>
      <c r="X185" s="81">
        <v>0</v>
      </c>
      <c r="Y185" s="81">
        <v>0</v>
      </c>
      <c r="Z185" s="81">
        <v>0</v>
      </c>
      <c r="AA185" s="81">
        <v>0</v>
      </c>
      <c r="AB185" s="81">
        <v>0</v>
      </c>
      <c r="AC185" s="81">
        <v>0.94</v>
      </c>
      <c r="AD185" s="81"/>
      <c r="AE185" s="81"/>
      <c r="AF185" s="81"/>
      <c r="AG185" s="81"/>
      <c r="AH185" s="81"/>
      <c r="AI185" s="81"/>
      <c r="AJ185" s="81"/>
      <c r="AK185" s="81"/>
      <c r="AL185" s="81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1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1"/>
      <c r="BO185" s="81"/>
    </row>
    <row r="186" spans="1:67" ht="15" hidden="1" x14ac:dyDescent="0.25">
      <c r="A186" s="90" t="s">
        <v>245</v>
      </c>
      <c r="B186" s="90" t="s">
        <v>303</v>
      </c>
      <c r="C186" s="81">
        <v>0</v>
      </c>
      <c r="D186" s="81">
        <v>0</v>
      </c>
      <c r="E186" s="81">
        <v>0</v>
      </c>
      <c r="F186" s="81">
        <v>6.2352941176470589</v>
      </c>
      <c r="G186" s="81">
        <v>0</v>
      </c>
      <c r="H186" s="81">
        <v>0</v>
      </c>
      <c r="I186" s="81">
        <v>0</v>
      </c>
      <c r="J186" s="81">
        <v>0</v>
      </c>
      <c r="K186" s="81">
        <v>0</v>
      </c>
      <c r="L186" s="81">
        <v>0</v>
      </c>
      <c r="M186" s="81">
        <v>0</v>
      </c>
      <c r="N186" s="81">
        <v>0</v>
      </c>
      <c r="O186" s="81">
        <v>20.117647058823533</v>
      </c>
      <c r="P186" s="81">
        <v>0</v>
      </c>
      <c r="Q186" s="81">
        <v>0</v>
      </c>
      <c r="R186" s="81">
        <v>0</v>
      </c>
      <c r="S186" s="81">
        <v>0</v>
      </c>
      <c r="T186" s="81">
        <v>0</v>
      </c>
      <c r="U186" s="81">
        <v>0</v>
      </c>
      <c r="V186" s="81">
        <v>0</v>
      </c>
      <c r="W186" s="81">
        <v>0</v>
      </c>
      <c r="X186" s="81">
        <v>0</v>
      </c>
      <c r="Y186" s="81">
        <v>0</v>
      </c>
      <c r="Z186" s="81">
        <v>4.3</v>
      </c>
      <c r="AA186" s="81">
        <v>0</v>
      </c>
      <c r="AB186" s="81">
        <v>0</v>
      </c>
      <c r="AC186" s="81">
        <v>26.7</v>
      </c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1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1"/>
      <c r="BO186" s="81"/>
    </row>
    <row r="187" spans="1:67" ht="15" hidden="1" x14ac:dyDescent="0.25">
      <c r="A187" s="90" t="s">
        <v>84</v>
      </c>
      <c r="B187" s="90" t="s">
        <v>304</v>
      </c>
      <c r="C187" s="81">
        <v>0</v>
      </c>
      <c r="D187" s="81">
        <v>6.6000000000000003E-2</v>
      </c>
      <c r="E187" s="81">
        <v>0</v>
      </c>
      <c r="F187" s="81">
        <v>0</v>
      </c>
      <c r="G187" s="81">
        <v>0</v>
      </c>
      <c r="H187" s="81">
        <v>0</v>
      </c>
      <c r="I187" s="81">
        <v>0</v>
      </c>
      <c r="J187" s="81">
        <v>0</v>
      </c>
      <c r="K187" s="81">
        <v>0</v>
      </c>
      <c r="L187" s="81">
        <v>0</v>
      </c>
      <c r="M187" s="81">
        <v>0</v>
      </c>
      <c r="N187" s="81">
        <v>0</v>
      </c>
      <c r="O187" s="81">
        <v>0</v>
      </c>
      <c r="P187" s="81">
        <v>0</v>
      </c>
      <c r="Q187" s="81">
        <v>0</v>
      </c>
      <c r="R187" s="81">
        <v>0</v>
      </c>
      <c r="S187" s="81">
        <v>4.08</v>
      </c>
      <c r="T187" s="81">
        <v>0.91</v>
      </c>
      <c r="U187" s="81">
        <v>12.2</v>
      </c>
      <c r="V187" s="81">
        <v>0</v>
      </c>
      <c r="W187" s="81">
        <v>0.15</v>
      </c>
      <c r="X187" s="81">
        <v>0</v>
      </c>
      <c r="Y187" s="81">
        <v>0</v>
      </c>
      <c r="Z187" s="81">
        <v>0</v>
      </c>
      <c r="AA187" s="81">
        <v>0</v>
      </c>
      <c r="AB187" s="81">
        <v>0</v>
      </c>
      <c r="AC187" s="81">
        <v>16.100000000000001</v>
      </c>
      <c r="AD187" s="81"/>
      <c r="AE187" s="81"/>
      <c r="AF187" s="81"/>
      <c r="AG187" s="81"/>
      <c r="AH187" s="81"/>
      <c r="AI187" s="81"/>
      <c r="AJ187" s="81"/>
      <c r="AK187" s="81"/>
      <c r="AL187" s="81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1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1"/>
      <c r="BO187" s="81"/>
    </row>
    <row r="188" spans="1:67" ht="15" hidden="1" x14ac:dyDescent="0.25">
      <c r="A188" s="90" t="s">
        <v>89</v>
      </c>
      <c r="B188" s="90" t="s">
        <v>305</v>
      </c>
      <c r="C188" s="81">
        <v>0</v>
      </c>
      <c r="D188" s="81">
        <v>1.0999999999999999E-2</v>
      </c>
      <c r="E188" s="81">
        <v>0</v>
      </c>
      <c r="F188" s="81">
        <v>0</v>
      </c>
      <c r="G188" s="81">
        <v>0</v>
      </c>
      <c r="H188" s="81">
        <v>0</v>
      </c>
      <c r="I188" s="81">
        <v>0</v>
      </c>
      <c r="J188" s="81">
        <v>0</v>
      </c>
      <c r="K188" s="81">
        <v>0</v>
      </c>
      <c r="L188" s="81">
        <v>0</v>
      </c>
      <c r="M188" s="81">
        <v>0</v>
      </c>
      <c r="N188" s="81">
        <v>0</v>
      </c>
      <c r="O188" s="81">
        <v>0</v>
      </c>
      <c r="P188" s="81">
        <v>0</v>
      </c>
      <c r="Q188" s="81">
        <v>0</v>
      </c>
      <c r="R188" s="81">
        <v>0</v>
      </c>
      <c r="S188" s="81">
        <v>6.54</v>
      </c>
      <c r="T188" s="81">
        <v>0</v>
      </c>
      <c r="U188" s="81">
        <v>0</v>
      </c>
      <c r="V188" s="81">
        <v>0</v>
      </c>
      <c r="W188" s="81">
        <v>0</v>
      </c>
      <c r="X188" s="81">
        <v>0</v>
      </c>
      <c r="Y188" s="81">
        <v>0</v>
      </c>
      <c r="Z188" s="81">
        <v>0</v>
      </c>
      <c r="AA188" s="81">
        <v>5.0000000000000001E-3</v>
      </c>
      <c r="AB188" s="81">
        <v>0</v>
      </c>
      <c r="AC188" s="81">
        <v>5.4450000000000003</v>
      </c>
      <c r="AD188" s="81"/>
      <c r="AE188" s="81"/>
      <c r="AF188" s="81"/>
      <c r="AG188" s="81"/>
      <c r="AH188" s="81"/>
      <c r="AI188" s="81"/>
      <c r="AJ188" s="81"/>
      <c r="AK188" s="81"/>
      <c r="AL188" s="81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1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1"/>
      <c r="BO188" s="81"/>
    </row>
    <row r="189" spans="1:67" ht="15" hidden="1" x14ac:dyDescent="0.25">
      <c r="A189" s="90" t="s">
        <v>109</v>
      </c>
      <c r="B189" s="90" t="s">
        <v>306</v>
      </c>
      <c r="C189" s="81">
        <v>0</v>
      </c>
      <c r="D189" s="81">
        <v>0</v>
      </c>
      <c r="E189" s="81">
        <v>0</v>
      </c>
      <c r="F189" s="81">
        <v>0</v>
      </c>
      <c r="G189" s="81">
        <v>0</v>
      </c>
      <c r="H189" s="81">
        <v>0</v>
      </c>
      <c r="I189" s="81">
        <v>0</v>
      </c>
      <c r="J189" s="81">
        <v>0</v>
      </c>
      <c r="K189" s="81">
        <v>0</v>
      </c>
      <c r="L189" s="81">
        <v>0</v>
      </c>
      <c r="M189" s="81">
        <v>0</v>
      </c>
      <c r="N189" s="81">
        <v>0</v>
      </c>
      <c r="O189" s="81">
        <v>0</v>
      </c>
      <c r="P189" s="81">
        <v>0</v>
      </c>
      <c r="Q189" s="81">
        <v>0</v>
      </c>
      <c r="R189" s="81">
        <v>0</v>
      </c>
      <c r="S189" s="81">
        <v>0</v>
      </c>
      <c r="T189" s="81">
        <v>0</v>
      </c>
      <c r="U189" s="81">
        <v>0</v>
      </c>
      <c r="V189" s="81">
        <v>0</v>
      </c>
      <c r="W189" s="81">
        <v>0</v>
      </c>
      <c r="X189" s="81">
        <v>0</v>
      </c>
      <c r="Y189" s="81">
        <v>0</v>
      </c>
      <c r="Z189" s="81">
        <v>0</v>
      </c>
      <c r="AA189" s="81">
        <v>0</v>
      </c>
      <c r="AB189" s="81">
        <v>0</v>
      </c>
      <c r="AC189" s="81">
        <v>0</v>
      </c>
      <c r="AD189" s="81"/>
      <c r="AE189" s="81"/>
      <c r="AF189" s="81"/>
      <c r="AG189" s="81"/>
      <c r="AH189" s="81"/>
      <c r="AI189" s="81"/>
      <c r="AJ189" s="81"/>
      <c r="AK189" s="81"/>
      <c r="AL189" s="81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1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1"/>
      <c r="BO189" s="81"/>
    </row>
    <row r="190" spans="1:67" ht="15" hidden="1" x14ac:dyDescent="0.25">
      <c r="A190" s="90" t="s">
        <v>287</v>
      </c>
      <c r="B190" s="90" t="s">
        <v>307</v>
      </c>
      <c r="C190" s="81">
        <v>0</v>
      </c>
      <c r="D190" s="81">
        <v>1.05</v>
      </c>
      <c r="E190" s="81">
        <v>0</v>
      </c>
      <c r="F190" s="81">
        <v>0</v>
      </c>
      <c r="G190" s="81">
        <v>0</v>
      </c>
      <c r="H190" s="81">
        <v>0</v>
      </c>
      <c r="I190" s="81">
        <v>76.08</v>
      </c>
      <c r="J190" s="81">
        <v>0</v>
      </c>
      <c r="K190" s="81">
        <v>0</v>
      </c>
      <c r="L190" s="81">
        <v>0</v>
      </c>
      <c r="M190" s="81">
        <v>0</v>
      </c>
      <c r="N190" s="81">
        <v>0</v>
      </c>
      <c r="O190" s="81">
        <v>0</v>
      </c>
      <c r="P190" s="81">
        <v>0</v>
      </c>
      <c r="Q190" s="81">
        <v>0</v>
      </c>
      <c r="R190" s="81">
        <v>28.84</v>
      </c>
      <c r="S190" s="81">
        <v>0</v>
      </c>
      <c r="T190" s="81">
        <v>0</v>
      </c>
      <c r="U190" s="81">
        <v>0</v>
      </c>
      <c r="V190" s="81">
        <v>0</v>
      </c>
      <c r="W190" s="81">
        <v>0</v>
      </c>
      <c r="X190" s="81">
        <v>0</v>
      </c>
      <c r="Y190" s="81">
        <v>0</v>
      </c>
      <c r="Z190" s="81">
        <v>0</v>
      </c>
      <c r="AA190" s="81">
        <v>13.2</v>
      </c>
      <c r="AB190" s="81">
        <v>0</v>
      </c>
      <c r="AC190" s="81">
        <v>25.7</v>
      </c>
      <c r="AD190" s="81"/>
      <c r="AE190" s="81"/>
      <c r="AF190" s="81"/>
      <c r="AG190" s="81"/>
      <c r="AH190" s="81"/>
      <c r="AI190" s="81"/>
      <c r="AJ190" s="81"/>
      <c r="AK190" s="81"/>
      <c r="AL190" s="81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1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1"/>
      <c r="BO190" s="81"/>
    </row>
    <row r="191" spans="1:67" ht="15" hidden="1" x14ac:dyDescent="0.25">
      <c r="A191" s="90" t="s">
        <v>73</v>
      </c>
      <c r="B191" s="90" t="s">
        <v>308</v>
      </c>
      <c r="C191" s="81">
        <v>0</v>
      </c>
      <c r="D191" s="81">
        <v>0.2</v>
      </c>
      <c r="E191" s="81">
        <v>0</v>
      </c>
      <c r="F191" s="81">
        <v>0</v>
      </c>
      <c r="G191" s="81">
        <v>0</v>
      </c>
      <c r="H191" s="81">
        <v>0</v>
      </c>
      <c r="I191" s="81">
        <v>0</v>
      </c>
      <c r="J191" s="81">
        <v>0</v>
      </c>
      <c r="K191" s="81">
        <v>0</v>
      </c>
      <c r="L191" s="81">
        <v>0</v>
      </c>
      <c r="M191" s="81">
        <v>0</v>
      </c>
      <c r="N191" s="81">
        <v>0</v>
      </c>
      <c r="O191" s="81">
        <v>2.6</v>
      </c>
      <c r="P191" s="81">
        <v>0</v>
      </c>
      <c r="Q191" s="81">
        <v>0</v>
      </c>
      <c r="R191" s="81">
        <v>0</v>
      </c>
      <c r="S191" s="81">
        <v>9.1</v>
      </c>
      <c r="T191" s="81">
        <v>0</v>
      </c>
      <c r="U191" s="81">
        <v>0</v>
      </c>
      <c r="V191" s="81">
        <v>0</v>
      </c>
      <c r="W191" s="81">
        <v>0</v>
      </c>
      <c r="X191" s="81">
        <v>0</v>
      </c>
      <c r="Y191" s="81">
        <v>0</v>
      </c>
      <c r="Z191" s="81">
        <v>0</v>
      </c>
      <c r="AA191" s="81">
        <v>0</v>
      </c>
      <c r="AB191" s="81">
        <v>0</v>
      </c>
      <c r="AC191" s="81">
        <v>10.9</v>
      </c>
      <c r="AD191" s="81"/>
      <c r="AE191" s="81"/>
      <c r="AF191" s="81"/>
      <c r="AG191" s="81"/>
      <c r="AH191" s="81"/>
      <c r="AI191" s="81"/>
      <c r="AJ191" s="81"/>
      <c r="AK191" s="81"/>
      <c r="AL191" s="81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1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1"/>
      <c r="BO191" s="81"/>
    </row>
    <row r="192" spans="1:67" ht="15" hidden="1" x14ac:dyDescent="0.25">
      <c r="A192" s="90" t="s">
        <v>73</v>
      </c>
      <c r="B192" s="90" t="s">
        <v>309</v>
      </c>
      <c r="C192" s="81">
        <v>0</v>
      </c>
      <c r="D192" s="81">
        <v>0.09</v>
      </c>
      <c r="E192" s="81">
        <v>0</v>
      </c>
      <c r="F192" s="81">
        <v>0</v>
      </c>
      <c r="G192" s="81">
        <v>0</v>
      </c>
      <c r="H192" s="81">
        <v>0</v>
      </c>
      <c r="I192" s="81">
        <v>0</v>
      </c>
      <c r="J192" s="81">
        <v>0</v>
      </c>
      <c r="K192" s="81">
        <v>0</v>
      </c>
      <c r="L192" s="81">
        <v>0</v>
      </c>
      <c r="M192" s="81">
        <v>0</v>
      </c>
      <c r="N192" s="81">
        <v>0</v>
      </c>
      <c r="O192" s="81">
        <v>16.8</v>
      </c>
      <c r="P192" s="81">
        <v>0</v>
      </c>
      <c r="Q192" s="81">
        <v>0</v>
      </c>
      <c r="R192" s="81">
        <v>0</v>
      </c>
      <c r="S192" s="81">
        <v>0</v>
      </c>
      <c r="T192" s="81">
        <v>1.1000000000000001</v>
      </c>
      <c r="U192" s="81">
        <v>0</v>
      </c>
      <c r="V192" s="81">
        <v>0</v>
      </c>
      <c r="W192" s="81">
        <v>0</v>
      </c>
      <c r="X192" s="81">
        <v>0</v>
      </c>
      <c r="Y192" s="81">
        <v>0</v>
      </c>
      <c r="Z192" s="81">
        <v>0</v>
      </c>
      <c r="AA192" s="81">
        <v>0</v>
      </c>
      <c r="AB192" s="81">
        <v>0</v>
      </c>
      <c r="AC192" s="81">
        <v>15.7</v>
      </c>
      <c r="AD192" s="81"/>
      <c r="AE192" s="81"/>
      <c r="AF192" s="81"/>
      <c r="AG192" s="81"/>
      <c r="AH192" s="81"/>
      <c r="AI192" s="81"/>
      <c r="AJ192" s="81"/>
      <c r="AK192" s="81"/>
      <c r="AL192" s="81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1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1"/>
      <c r="BO192" s="81"/>
    </row>
    <row r="193" spans="1:67" ht="15" hidden="1" x14ac:dyDescent="0.25">
      <c r="A193" s="90" t="s">
        <v>310</v>
      </c>
      <c r="B193" s="90" t="s">
        <v>311</v>
      </c>
      <c r="C193" s="81">
        <v>0</v>
      </c>
      <c r="D193" s="81">
        <v>2</v>
      </c>
      <c r="E193" s="81">
        <v>0</v>
      </c>
      <c r="F193" s="81">
        <v>0</v>
      </c>
      <c r="G193" s="81">
        <v>33.6</v>
      </c>
      <c r="H193" s="81">
        <v>0</v>
      </c>
      <c r="I193" s="81">
        <v>0</v>
      </c>
      <c r="J193" s="81">
        <v>12.3</v>
      </c>
      <c r="K193" s="81">
        <v>75.2</v>
      </c>
      <c r="L193" s="81">
        <v>0</v>
      </c>
      <c r="M193" s="81">
        <v>0</v>
      </c>
      <c r="N193" s="81">
        <v>0</v>
      </c>
      <c r="O193" s="81">
        <v>0</v>
      </c>
      <c r="P193" s="81">
        <v>0</v>
      </c>
      <c r="Q193" s="81">
        <v>0</v>
      </c>
      <c r="R193" s="81">
        <v>0</v>
      </c>
      <c r="S193" s="81">
        <v>1.3</v>
      </c>
      <c r="T193" s="81">
        <v>0</v>
      </c>
      <c r="U193" s="81">
        <v>0</v>
      </c>
      <c r="V193" s="81">
        <v>0</v>
      </c>
      <c r="W193" s="81">
        <v>0</v>
      </c>
      <c r="X193" s="81">
        <v>0</v>
      </c>
      <c r="Y193" s="81">
        <v>0</v>
      </c>
      <c r="Z193" s="81">
        <v>0</v>
      </c>
      <c r="AA193" s="81">
        <v>0</v>
      </c>
      <c r="AB193" s="81">
        <v>0</v>
      </c>
      <c r="AC193" s="81">
        <v>310</v>
      </c>
      <c r="AD193" s="81"/>
      <c r="AE193" s="81"/>
      <c r="AF193" s="81"/>
      <c r="AG193" s="81"/>
      <c r="AH193" s="81"/>
      <c r="AI193" s="81"/>
      <c r="AJ193" s="81"/>
      <c r="AK193" s="81"/>
      <c r="AL193" s="81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1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1"/>
      <c r="BO193" s="81"/>
    </row>
    <row r="194" spans="1:67" ht="15" hidden="1" x14ac:dyDescent="0.25">
      <c r="A194" s="90" t="s">
        <v>73</v>
      </c>
      <c r="B194" s="90" t="s">
        <v>312</v>
      </c>
      <c r="C194" s="81">
        <v>0</v>
      </c>
      <c r="D194" s="81">
        <v>0.5</v>
      </c>
      <c r="E194" s="81">
        <v>0</v>
      </c>
      <c r="F194" s="81">
        <v>0</v>
      </c>
      <c r="G194" s="81">
        <v>0</v>
      </c>
      <c r="H194" s="81">
        <v>0</v>
      </c>
      <c r="I194" s="81">
        <v>0</v>
      </c>
      <c r="J194" s="81">
        <v>0</v>
      </c>
      <c r="K194" s="81">
        <v>0</v>
      </c>
      <c r="L194" s="81">
        <v>0</v>
      </c>
      <c r="M194" s="81">
        <v>0</v>
      </c>
      <c r="N194" s="81">
        <v>0</v>
      </c>
      <c r="O194" s="81">
        <v>5.3</v>
      </c>
      <c r="P194" s="81">
        <v>0</v>
      </c>
      <c r="Q194" s="81">
        <v>0</v>
      </c>
      <c r="R194" s="81">
        <v>0</v>
      </c>
      <c r="S194" s="81">
        <v>13.7</v>
      </c>
      <c r="T194" s="81">
        <v>0</v>
      </c>
      <c r="U194" s="81">
        <v>0</v>
      </c>
      <c r="V194" s="81">
        <v>0</v>
      </c>
      <c r="W194" s="81">
        <v>0</v>
      </c>
      <c r="X194" s="81">
        <v>0</v>
      </c>
      <c r="Y194" s="81">
        <v>0</v>
      </c>
      <c r="Z194" s="81">
        <v>0</v>
      </c>
      <c r="AA194" s="81">
        <v>0</v>
      </c>
      <c r="AB194" s="81">
        <v>0</v>
      </c>
      <c r="AC194" s="81">
        <v>15.6</v>
      </c>
      <c r="AD194" s="81"/>
      <c r="AE194" s="81"/>
      <c r="AF194" s="81"/>
      <c r="AG194" s="81"/>
      <c r="AH194" s="81"/>
      <c r="AI194" s="81"/>
      <c r="AJ194" s="81"/>
      <c r="AK194" s="81"/>
      <c r="AL194" s="81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1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1"/>
      <c r="BO194" s="81"/>
    </row>
    <row r="195" spans="1:67" ht="15" hidden="1" x14ac:dyDescent="0.25">
      <c r="A195" s="90" t="s">
        <v>313</v>
      </c>
      <c r="B195" s="90" t="s">
        <v>314</v>
      </c>
      <c r="C195" s="81">
        <v>0</v>
      </c>
      <c r="D195" s="81">
        <v>1.36</v>
      </c>
      <c r="E195" s="81">
        <v>0</v>
      </c>
      <c r="F195" s="81">
        <v>0</v>
      </c>
      <c r="G195" s="81">
        <v>0</v>
      </c>
      <c r="H195" s="81">
        <v>0</v>
      </c>
      <c r="I195" s="81">
        <v>0</v>
      </c>
      <c r="J195" s="81">
        <v>0</v>
      </c>
      <c r="K195" s="81">
        <v>0</v>
      </c>
      <c r="L195" s="81">
        <v>0</v>
      </c>
      <c r="M195" s="81">
        <v>0</v>
      </c>
      <c r="N195" s="81">
        <v>0</v>
      </c>
      <c r="O195" s="81">
        <v>0</v>
      </c>
      <c r="P195" s="81">
        <v>0</v>
      </c>
      <c r="Q195" s="81">
        <v>0</v>
      </c>
      <c r="R195" s="81">
        <v>0</v>
      </c>
      <c r="S195" s="81">
        <v>0</v>
      </c>
      <c r="T195" s="81">
        <v>37.58</v>
      </c>
      <c r="U195" s="81">
        <v>0</v>
      </c>
      <c r="V195" s="81">
        <v>0</v>
      </c>
      <c r="W195" s="81">
        <v>0</v>
      </c>
      <c r="X195" s="81">
        <v>0</v>
      </c>
      <c r="Y195" s="81">
        <v>0</v>
      </c>
      <c r="Z195" s="81">
        <v>0</v>
      </c>
      <c r="AA195" s="81">
        <v>0</v>
      </c>
      <c r="AB195" s="81">
        <v>0</v>
      </c>
      <c r="AC195" s="81">
        <v>34.423999999999999</v>
      </c>
      <c r="AD195" s="81"/>
      <c r="AE195" s="81"/>
      <c r="AF195" s="81"/>
      <c r="AG195" s="81"/>
      <c r="AH195" s="81"/>
      <c r="AI195" s="81"/>
      <c r="AJ195" s="81"/>
      <c r="AK195" s="81"/>
      <c r="AL195" s="81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1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1"/>
      <c r="BO195" s="81"/>
    </row>
    <row r="196" spans="1:67" ht="15" hidden="1" x14ac:dyDescent="0.25">
      <c r="A196" s="90" t="s">
        <v>249</v>
      </c>
      <c r="B196" s="90" t="s">
        <v>315</v>
      </c>
      <c r="C196" s="81">
        <v>0</v>
      </c>
      <c r="D196" s="81">
        <v>5.3</v>
      </c>
      <c r="E196" s="81">
        <v>0</v>
      </c>
      <c r="F196" s="81">
        <v>0</v>
      </c>
      <c r="G196" s="81">
        <v>0</v>
      </c>
      <c r="H196" s="81">
        <v>0</v>
      </c>
      <c r="I196" s="81">
        <v>0</v>
      </c>
      <c r="J196" s="81">
        <v>0</v>
      </c>
      <c r="K196" s="81">
        <v>0</v>
      </c>
      <c r="L196" s="81">
        <v>0</v>
      </c>
      <c r="M196" s="81">
        <v>0</v>
      </c>
      <c r="N196" s="81">
        <v>0</v>
      </c>
      <c r="O196" s="81">
        <v>32.4</v>
      </c>
      <c r="P196" s="81">
        <v>0</v>
      </c>
      <c r="Q196" s="81">
        <v>0</v>
      </c>
      <c r="R196" s="81">
        <v>0</v>
      </c>
      <c r="S196" s="81">
        <v>0</v>
      </c>
      <c r="T196" s="81">
        <v>0</v>
      </c>
      <c r="U196" s="81">
        <v>0</v>
      </c>
      <c r="V196" s="81">
        <v>0</v>
      </c>
      <c r="W196" s="81">
        <v>0</v>
      </c>
      <c r="X196" s="81">
        <v>0</v>
      </c>
      <c r="Y196" s="81">
        <v>0</v>
      </c>
      <c r="Z196" s="81">
        <v>0</v>
      </c>
      <c r="AA196" s="81">
        <v>3.5139999999999998</v>
      </c>
      <c r="AB196" s="81">
        <v>0</v>
      </c>
      <c r="AC196" s="81">
        <v>30.324000000000002</v>
      </c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1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1"/>
      <c r="BO196" s="81"/>
    </row>
    <row r="197" spans="1:67" ht="15" hidden="1" x14ac:dyDescent="0.25">
      <c r="A197" s="90" t="s">
        <v>151</v>
      </c>
      <c r="B197" s="90" t="s">
        <v>316</v>
      </c>
      <c r="C197" s="81">
        <v>0</v>
      </c>
      <c r="D197" s="81">
        <v>0</v>
      </c>
      <c r="E197" s="81">
        <v>0</v>
      </c>
      <c r="F197" s="81">
        <v>0</v>
      </c>
      <c r="G197" s="81">
        <v>5.7</v>
      </c>
      <c r="H197" s="81">
        <v>0</v>
      </c>
      <c r="I197" s="81">
        <v>0</v>
      </c>
      <c r="J197" s="81">
        <v>0</v>
      </c>
      <c r="K197" s="81">
        <v>0</v>
      </c>
      <c r="L197" s="81">
        <v>0</v>
      </c>
      <c r="M197" s="81">
        <v>0</v>
      </c>
      <c r="N197" s="81">
        <v>0</v>
      </c>
      <c r="O197" s="81">
        <v>0</v>
      </c>
      <c r="P197" s="81">
        <v>0</v>
      </c>
      <c r="Q197" s="81">
        <v>0</v>
      </c>
      <c r="R197" s="81">
        <v>3.5</v>
      </c>
      <c r="S197" s="81">
        <v>20</v>
      </c>
      <c r="T197" s="81">
        <v>0</v>
      </c>
      <c r="U197" s="81">
        <v>0</v>
      </c>
      <c r="V197" s="81">
        <v>0</v>
      </c>
      <c r="W197" s="81">
        <v>0</v>
      </c>
      <c r="X197" s="81">
        <v>0</v>
      </c>
      <c r="Y197" s="81">
        <v>1.5</v>
      </c>
      <c r="Z197" s="81">
        <v>2.9</v>
      </c>
      <c r="AA197" s="81">
        <v>0</v>
      </c>
      <c r="AB197" s="81">
        <v>0</v>
      </c>
      <c r="AC197" s="81">
        <v>28.8</v>
      </c>
      <c r="AD197" s="81"/>
      <c r="AE197" s="81"/>
      <c r="AF197" s="81"/>
      <c r="AG197" s="81"/>
      <c r="AH197" s="81"/>
      <c r="AI197" s="81"/>
      <c r="AJ197" s="81"/>
      <c r="AK197" s="81"/>
      <c r="AL197" s="81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1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1"/>
      <c r="BO197" s="81"/>
    </row>
    <row r="198" spans="1:67" ht="15" hidden="1" x14ac:dyDescent="0.25">
      <c r="A198" s="90" t="s">
        <v>89</v>
      </c>
      <c r="B198" s="90" t="s">
        <v>317</v>
      </c>
      <c r="C198" s="81">
        <v>0</v>
      </c>
      <c r="D198" s="81">
        <v>5.2999999999999999E-2</v>
      </c>
      <c r="E198" s="81">
        <v>0</v>
      </c>
      <c r="F198" s="81">
        <v>0</v>
      </c>
      <c r="G198" s="81">
        <v>0</v>
      </c>
      <c r="H198" s="81">
        <v>0</v>
      </c>
      <c r="I198" s="81">
        <v>0</v>
      </c>
      <c r="J198" s="81">
        <v>0</v>
      </c>
      <c r="K198" s="81">
        <v>0</v>
      </c>
      <c r="L198" s="81">
        <v>0</v>
      </c>
      <c r="M198" s="81">
        <v>0</v>
      </c>
      <c r="N198" s="81">
        <v>0</v>
      </c>
      <c r="O198" s="81">
        <v>0</v>
      </c>
      <c r="P198" s="81">
        <v>0</v>
      </c>
      <c r="Q198" s="81">
        <v>0</v>
      </c>
      <c r="R198" s="81">
        <v>0</v>
      </c>
      <c r="S198" s="81">
        <v>3.18</v>
      </c>
      <c r="T198" s="81">
        <v>0</v>
      </c>
      <c r="U198" s="81">
        <v>0</v>
      </c>
      <c r="V198" s="81">
        <v>0</v>
      </c>
      <c r="W198" s="81">
        <v>0</v>
      </c>
      <c r="X198" s="81">
        <v>0</v>
      </c>
      <c r="Y198" s="81">
        <v>0</v>
      </c>
      <c r="Z198" s="81">
        <v>0</v>
      </c>
      <c r="AA198" s="81">
        <v>0</v>
      </c>
      <c r="AB198" s="81">
        <v>0</v>
      </c>
      <c r="AC198" s="81">
        <v>3.1030000000000002</v>
      </c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1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1"/>
      <c r="BO198" s="81"/>
    </row>
    <row r="199" spans="1:67" ht="15" hidden="1" x14ac:dyDescent="0.25">
      <c r="A199" s="90" t="s">
        <v>318</v>
      </c>
      <c r="B199" s="90" t="s">
        <v>319</v>
      </c>
      <c r="C199" s="81">
        <v>0</v>
      </c>
      <c r="D199" s="81">
        <v>2.5619999999999998</v>
      </c>
      <c r="E199" s="81">
        <v>8.8339999999999996</v>
      </c>
      <c r="F199" s="81">
        <v>0</v>
      </c>
      <c r="G199" s="81">
        <v>0</v>
      </c>
      <c r="H199" s="81">
        <v>0</v>
      </c>
      <c r="I199" s="81">
        <v>119.544</v>
      </c>
      <c r="J199" s="81">
        <v>0</v>
      </c>
      <c r="K199" s="81">
        <v>21.86</v>
      </c>
      <c r="L199" s="81">
        <v>0</v>
      </c>
      <c r="M199" s="81">
        <v>0</v>
      </c>
      <c r="N199" s="81">
        <v>0</v>
      </c>
      <c r="O199" s="81">
        <v>0</v>
      </c>
      <c r="P199" s="81">
        <v>0</v>
      </c>
      <c r="Q199" s="81">
        <v>0</v>
      </c>
      <c r="R199" s="81">
        <v>54.305999999999997</v>
      </c>
      <c r="S199" s="81">
        <v>0</v>
      </c>
      <c r="T199" s="81">
        <v>0</v>
      </c>
      <c r="U199" s="81">
        <v>0</v>
      </c>
      <c r="V199" s="81">
        <v>0</v>
      </c>
      <c r="W199" s="81">
        <v>0</v>
      </c>
      <c r="X199" s="81">
        <v>0</v>
      </c>
      <c r="Y199" s="81">
        <v>0</v>
      </c>
      <c r="Z199" s="81">
        <v>0</v>
      </c>
      <c r="AA199" s="81">
        <v>0</v>
      </c>
      <c r="AB199" s="81">
        <v>0</v>
      </c>
      <c r="AC199" s="81">
        <v>183.56800000000001</v>
      </c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1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1"/>
      <c r="BO199" s="81"/>
    </row>
    <row r="200" spans="1:67" ht="15" hidden="1" x14ac:dyDescent="0.25">
      <c r="A200" s="90" t="s">
        <v>320</v>
      </c>
      <c r="B200" s="90" t="s">
        <v>321</v>
      </c>
      <c r="C200" s="81">
        <v>0</v>
      </c>
      <c r="D200" s="81">
        <v>0.26399299999999998</v>
      </c>
      <c r="E200" s="81">
        <v>0</v>
      </c>
      <c r="F200" s="81">
        <v>0</v>
      </c>
      <c r="G200" s="81">
        <v>0</v>
      </c>
      <c r="H200" s="81">
        <v>0</v>
      </c>
      <c r="I200" s="81">
        <v>0</v>
      </c>
      <c r="J200" s="81">
        <v>0</v>
      </c>
      <c r="K200" s="81">
        <v>0</v>
      </c>
      <c r="L200" s="81">
        <v>0</v>
      </c>
      <c r="M200" s="81">
        <v>0</v>
      </c>
      <c r="N200" s="81">
        <v>0</v>
      </c>
      <c r="O200" s="81">
        <v>0</v>
      </c>
      <c r="P200" s="81">
        <v>0</v>
      </c>
      <c r="Q200" s="81">
        <v>0</v>
      </c>
      <c r="R200" s="81">
        <v>0</v>
      </c>
      <c r="S200" s="81">
        <v>0</v>
      </c>
      <c r="T200" s="81">
        <v>0</v>
      </c>
      <c r="U200" s="81">
        <v>0</v>
      </c>
      <c r="V200" s="81">
        <v>0</v>
      </c>
      <c r="W200" s="81">
        <v>13.586</v>
      </c>
      <c r="X200" s="81">
        <v>0</v>
      </c>
      <c r="Y200" s="81">
        <v>0</v>
      </c>
      <c r="Z200" s="81">
        <v>0</v>
      </c>
      <c r="AA200" s="81">
        <v>0</v>
      </c>
      <c r="AB200" s="81">
        <v>0</v>
      </c>
      <c r="AC200" s="81">
        <v>0.22408</v>
      </c>
      <c r="AD200" s="81"/>
      <c r="AE200" s="81"/>
      <c r="AF200" s="81"/>
      <c r="AG200" s="81"/>
      <c r="AH200" s="81"/>
      <c r="AI200" s="81"/>
      <c r="AJ200" s="81"/>
      <c r="AK200" s="81"/>
      <c r="AL200" s="81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1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1"/>
      <c r="BO200" s="81"/>
    </row>
    <row r="201" spans="1:67" ht="15" hidden="1" x14ac:dyDescent="0.25">
      <c r="A201" s="90" t="s">
        <v>159</v>
      </c>
      <c r="B201" s="90" t="s">
        <v>322</v>
      </c>
      <c r="C201" s="81">
        <v>0</v>
      </c>
      <c r="D201" s="81">
        <v>7.9459999999999997</v>
      </c>
      <c r="E201" s="81">
        <v>0</v>
      </c>
      <c r="F201" s="81">
        <v>0</v>
      </c>
      <c r="G201" s="81">
        <v>0</v>
      </c>
      <c r="H201" s="81">
        <v>0</v>
      </c>
      <c r="I201" s="81">
        <v>0</v>
      </c>
      <c r="J201" s="81">
        <v>0</v>
      </c>
      <c r="K201" s="81">
        <v>0</v>
      </c>
      <c r="L201" s="81">
        <v>0</v>
      </c>
      <c r="M201" s="81">
        <v>0</v>
      </c>
      <c r="N201" s="81">
        <v>0</v>
      </c>
      <c r="O201" s="81">
        <v>0</v>
      </c>
      <c r="P201" s="81">
        <v>0</v>
      </c>
      <c r="Q201" s="81">
        <v>0</v>
      </c>
      <c r="R201" s="81">
        <v>0</v>
      </c>
      <c r="S201" s="81">
        <v>0</v>
      </c>
      <c r="T201" s="81">
        <v>0</v>
      </c>
      <c r="U201" s="81">
        <v>0</v>
      </c>
      <c r="V201" s="81">
        <v>0</v>
      </c>
      <c r="W201" s="81">
        <v>0</v>
      </c>
      <c r="X201" s="81">
        <v>0</v>
      </c>
      <c r="Y201" s="81">
        <v>0</v>
      </c>
      <c r="Z201" s="81">
        <v>0</v>
      </c>
      <c r="AA201" s="81">
        <v>0</v>
      </c>
      <c r="AB201" s="81">
        <v>0</v>
      </c>
      <c r="AC201" s="81">
        <v>7.9459999999999997</v>
      </c>
      <c r="AD201" s="81"/>
      <c r="AE201" s="81"/>
      <c r="AF201" s="81"/>
      <c r="AG201" s="81"/>
      <c r="AH201" s="81"/>
      <c r="AI201" s="81"/>
      <c r="AJ201" s="81"/>
      <c r="AK201" s="81"/>
      <c r="AL201" s="81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1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1"/>
      <c r="BO201" s="81"/>
    </row>
    <row r="202" spans="1:67" ht="15" hidden="1" x14ac:dyDescent="0.25">
      <c r="A202" s="90" t="s">
        <v>94</v>
      </c>
      <c r="B202" s="90" t="s">
        <v>323</v>
      </c>
      <c r="C202" s="81">
        <v>0</v>
      </c>
      <c r="D202" s="81">
        <v>10.1</v>
      </c>
      <c r="E202" s="81">
        <v>0</v>
      </c>
      <c r="F202" s="81">
        <v>25.3</v>
      </c>
      <c r="G202" s="81">
        <v>0</v>
      </c>
      <c r="H202" s="81">
        <v>0</v>
      </c>
      <c r="I202" s="81">
        <v>0</v>
      </c>
      <c r="J202" s="81">
        <v>0</v>
      </c>
      <c r="K202" s="81">
        <v>0</v>
      </c>
      <c r="L202" s="81">
        <v>0</v>
      </c>
      <c r="M202" s="81">
        <v>15.3</v>
      </c>
      <c r="N202" s="81">
        <v>0</v>
      </c>
      <c r="O202" s="81">
        <v>6.5</v>
      </c>
      <c r="P202" s="81">
        <v>4</v>
      </c>
      <c r="Q202" s="81">
        <v>0</v>
      </c>
      <c r="R202" s="81">
        <v>0</v>
      </c>
      <c r="S202" s="81">
        <v>4.9000000000000004</v>
      </c>
      <c r="T202" s="81">
        <v>0</v>
      </c>
      <c r="U202" s="81">
        <v>0</v>
      </c>
      <c r="V202" s="81">
        <v>0</v>
      </c>
      <c r="W202" s="81">
        <v>0</v>
      </c>
      <c r="X202" s="81">
        <v>0</v>
      </c>
      <c r="Y202" s="81">
        <v>0</v>
      </c>
      <c r="Z202" s="81">
        <v>0</v>
      </c>
      <c r="AA202" s="81">
        <v>2.6</v>
      </c>
      <c r="AB202" s="81">
        <v>0</v>
      </c>
      <c r="AC202" s="81">
        <v>56.9</v>
      </c>
      <c r="AD202" s="81"/>
      <c r="AE202" s="81"/>
      <c r="AF202" s="81"/>
      <c r="AG202" s="81"/>
      <c r="AH202" s="81"/>
      <c r="AI202" s="81"/>
      <c r="AJ202" s="81"/>
      <c r="AK202" s="81"/>
      <c r="AL202" s="81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1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1"/>
      <c r="BO202" s="81"/>
    </row>
    <row r="203" spans="1:67" ht="15" hidden="1" x14ac:dyDescent="0.25">
      <c r="A203" s="90" t="s">
        <v>155</v>
      </c>
      <c r="B203" s="90" t="s">
        <v>324</v>
      </c>
      <c r="C203" s="81">
        <v>0</v>
      </c>
      <c r="D203" s="81">
        <v>1.4</v>
      </c>
      <c r="E203" s="81">
        <v>0</v>
      </c>
      <c r="F203" s="81">
        <v>0</v>
      </c>
      <c r="G203" s="81">
        <v>0</v>
      </c>
      <c r="H203" s="81">
        <v>0</v>
      </c>
      <c r="I203" s="81">
        <v>0</v>
      </c>
      <c r="J203" s="81">
        <v>0</v>
      </c>
      <c r="K203" s="81">
        <v>0</v>
      </c>
      <c r="L203" s="81">
        <v>0</v>
      </c>
      <c r="M203" s="81">
        <v>0</v>
      </c>
      <c r="N203" s="81">
        <v>0</v>
      </c>
      <c r="O203" s="81">
        <v>0</v>
      </c>
      <c r="P203" s="81">
        <v>0</v>
      </c>
      <c r="Q203" s="81">
        <v>0</v>
      </c>
      <c r="R203" s="81">
        <v>0</v>
      </c>
      <c r="S203" s="81">
        <v>0</v>
      </c>
      <c r="T203" s="81">
        <v>0</v>
      </c>
      <c r="U203" s="81">
        <v>0</v>
      </c>
      <c r="V203" s="81">
        <v>0</v>
      </c>
      <c r="W203" s="81">
        <v>0</v>
      </c>
      <c r="X203" s="81">
        <v>0</v>
      </c>
      <c r="Y203" s="81">
        <v>0</v>
      </c>
      <c r="Z203" s="81">
        <v>0</v>
      </c>
      <c r="AA203" s="81">
        <v>0</v>
      </c>
      <c r="AB203" s="81">
        <v>0</v>
      </c>
      <c r="AC203" s="81">
        <v>1.4</v>
      </c>
      <c r="AD203" s="81"/>
      <c r="AE203" s="81"/>
      <c r="AF203" s="81"/>
      <c r="AG203" s="81"/>
      <c r="AH203" s="81"/>
      <c r="AI203" s="81"/>
      <c r="AJ203" s="81"/>
      <c r="AK203" s="81"/>
      <c r="AL203" s="81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1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1"/>
      <c r="BO203" s="81"/>
    </row>
    <row r="204" spans="1:67" ht="15" hidden="1" x14ac:dyDescent="0.25">
      <c r="A204" s="90" t="s">
        <v>325</v>
      </c>
      <c r="B204" s="90" t="s">
        <v>326</v>
      </c>
      <c r="C204" s="81">
        <v>0</v>
      </c>
      <c r="D204" s="81">
        <v>2.2200000000000002</v>
      </c>
      <c r="E204" s="81">
        <v>0</v>
      </c>
      <c r="F204" s="81">
        <v>0</v>
      </c>
      <c r="G204" s="81">
        <v>0</v>
      </c>
      <c r="H204" s="81">
        <v>13.17</v>
      </c>
      <c r="I204" s="81">
        <v>0</v>
      </c>
      <c r="J204" s="81">
        <v>0</v>
      </c>
      <c r="K204" s="81">
        <v>0</v>
      </c>
      <c r="L204" s="81">
        <v>0</v>
      </c>
      <c r="M204" s="81">
        <v>0</v>
      </c>
      <c r="N204" s="81">
        <v>0</v>
      </c>
      <c r="O204" s="81">
        <v>0</v>
      </c>
      <c r="P204" s="81">
        <v>0</v>
      </c>
      <c r="Q204" s="81">
        <v>0</v>
      </c>
      <c r="R204" s="81">
        <v>0</v>
      </c>
      <c r="S204" s="81">
        <v>0</v>
      </c>
      <c r="T204" s="81">
        <v>0</v>
      </c>
      <c r="U204" s="81">
        <v>0</v>
      </c>
      <c r="V204" s="81">
        <v>0</v>
      </c>
      <c r="W204" s="81">
        <v>0</v>
      </c>
      <c r="X204" s="81">
        <v>0</v>
      </c>
      <c r="Y204" s="81">
        <v>0</v>
      </c>
      <c r="Z204" s="81">
        <v>0</v>
      </c>
      <c r="AA204" s="81">
        <v>0</v>
      </c>
      <c r="AB204" s="81">
        <v>0</v>
      </c>
      <c r="AC204" s="81">
        <v>13.4</v>
      </c>
      <c r="AD204" s="81"/>
      <c r="AE204" s="81"/>
      <c r="AF204" s="81"/>
      <c r="AG204" s="81"/>
      <c r="AH204" s="81"/>
      <c r="AI204" s="81"/>
      <c r="AJ204" s="81"/>
      <c r="AK204" s="81"/>
      <c r="AL204" s="81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1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1"/>
      <c r="BO204" s="81"/>
    </row>
    <row r="205" spans="1:67" ht="15" hidden="1" x14ac:dyDescent="0.25">
      <c r="A205" s="90" t="s">
        <v>73</v>
      </c>
      <c r="B205" s="90" t="s">
        <v>327</v>
      </c>
      <c r="C205" s="81">
        <v>0</v>
      </c>
      <c r="D205" s="81">
        <v>0</v>
      </c>
      <c r="E205" s="81">
        <v>0</v>
      </c>
      <c r="F205" s="81">
        <v>0</v>
      </c>
      <c r="G205" s="81">
        <v>0</v>
      </c>
      <c r="H205" s="81">
        <v>0</v>
      </c>
      <c r="I205" s="81">
        <v>0</v>
      </c>
      <c r="J205" s="81">
        <v>0</v>
      </c>
      <c r="K205" s="81">
        <v>0</v>
      </c>
      <c r="L205" s="81">
        <v>0</v>
      </c>
      <c r="M205" s="81">
        <v>0</v>
      </c>
      <c r="N205" s="81">
        <v>0</v>
      </c>
      <c r="O205" s="81">
        <v>0</v>
      </c>
      <c r="P205" s="81">
        <v>0</v>
      </c>
      <c r="Q205" s="81">
        <v>0</v>
      </c>
      <c r="R205" s="81">
        <v>0</v>
      </c>
      <c r="S205" s="81">
        <v>0</v>
      </c>
      <c r="T205" s="81">
        <v>0</v>
      </c>
      <c r="U205" s="81">
        <v>0</v>
      </c>
      <c r="V205" s="81">
        <v>0</v>
      </c>
      <c r="W205" s="81">
        <v>0</v>
      </c>
      <c r="X205" s="81">
        <v>0</v>
      </c>
      <c r="Y205" s="81">
        <v>0</v>
      </c>
      <c r="Z205" s="81">
        <v>0</v>
      </c>
      <c r="AA205" s="81">
        <v>0</v>
      </c>
      <c r="AB205" s="81">
        <v>0</v>
      </c>
      <c r="AC205" s="81">
        <v>0</v>
      </c>
      <c r="AD205" s="81"/>
      <c r="AE205" s="81"/>
      <c r="AF205" s="81"/>
      <c r="AG205" s="81"/>
      <c r="AH205" s="81"/>
      <c r="AI205" s="81"/>
      <c r="AJ205" s="81"/>
      <c r="AK205" s="81"/>
      <c r="AL205" s="81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1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1"/>
      <c r="BO205" s="81"/>
    </row>
    <row r="206" spans="1:67" ht="15" hidden="1" x14ac:dyDescent="0.25">
      <c r="A206" s="90" t="s">
        <v>362</v>
      </c>
      <c r="B206" s="90" t="s">
        <v>329</v>
      </c>
      <c r="C206" s="81">
        <v>0</v>
      </c>
      <c r="D206" s="81">
        <v>0</v>
      </c>
      <c r="E206" s="81">
        <v>0</v>
      </c>
      <c r="F206" s="81">
        <v>0</v>
      </c>
      <c r="G206" s="81">
        <v>0</v>
      </c>
      <c r="H206" s="81">
        <v>0</v>
      </c>
      <c r="I206" s="81">
        <v>0</v>
      </c>
      <c r="J206" s="81">
        <v>0</v>
      </c>
      <c r="K206" s="81">
        <v>0</v>
      </c>
      <c r="L206" s="81">
        <v>0</v>
      </c>
      <c r="M206" s="81">
        <v>0</v>
      </c>
      <c r="N206" s="81">
        <v>0</v>
      </c>
      <c r="O206" s="81">
        <v>0</v>
      </c>
      <c r="P206" s="81">
        <v>0</v>
      </c>
      <c r="Q206" s="81">
        <v>0</v>
      </c>
      <c r="R206" s="81">
        <v>0.4</v>
      </c>
      <c r="S206" s="81">
        <v>0</v>
      </c>
      <c r="T206" s="81">
        <v>0</v>
      </c>
      <c r="U206" s="81">
        <v>0</v>
      </c>
      <c r="V206" s="81">
        <v>0</v>
      </c>
      <c r="W206" s="81">
        <v>0</v>
      </c>
      <c r="X206" s="81">
        <v>0</v>
      </c>
      <c r="Y206" s="81">
        <v>0</v>
      </c>
      <c r="Z206" s="81">
        <v>0</v>
      </c>
      <c r="AA206" s="81">
        <v>0</v>
      </c>
      <c r="AB206" s="81">
        <v>0</v>
      </c>
      <c r="AC206" s="81">
        <v>1.27</v>
      </c>
      <c r="AD206" s="81"/>
      <c r="AE206" s="81"/>
      <c r="AF206" s="81"/>
      <c r="AG206" s="81"/>
      <c r="AH206" s="81"/>
      <c r="AI206" s="81"/>
      <c r="AJ206" s="81"/>
      <c r="AK206" s="81"/>
      <c r="AL206" s="81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1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1"/>
      <c r="BO206" s="81"/>
    </row>
    <row r="207" spans="1:67" ht="15" hidden="1" x14ac:dyDescent="0.25">
      <c r="A207" s="90" t="s">
        <v>161</v>
      </c>
      <c r="B207" s="90" t="s">
        <v>330</v>
      </c>
      <c r="C207" s="81">
        <v>0</v>
      </c>
      <c r="D207" s="81">
        <v>2.11</v>
      </c>
      <c r="E207" s="81">
        <v>5.92</v>
      </c>
      <c r="F207" s="81">
        <v>0</v>
      </c>
      <c r="G207" s="81">
        <v>0</v>
      </c>
      <c r="H207" s="81">
        <v>0</v>
      </c>
      <c r="I207" s="81">
        <v>0</v>
      </c>
      <c r="J207" s="81">
        <v>0</v>
      </c>
      <c r="K207" s="81">
        <v>0</v>
      </c>
      <c r="L207" s="81">
        <v>14.96</v>
      </c>
      <c r="M207" s="81">
        <v>13.4</v>
      </c>
      <c r="N207" s="81">
        <v>41.6</v>
      </c>
      <c r="O207" s="81">
        <v>5</v>
      </c>
      <c r="P207" s="81">
        <v>0</v>
      </c>
      <c r="Q207" s="81">
        <v>0</v>
      </c>
      <c r="R207" s="81">
        <v>0</v>
      </c>
      <c r="S207" s="81">
        <v>0</v>
      </c>
      <c r="T207" s="81">
        <v>0</v>
      </c>
      <c r="U207" s="81">
        <v>0</v>
      </c>
      <c r="V207" s="81">
        <v>0</v>
      </c>
      <c r="W207" s="81">
        <v>0</v>
      </c>
      <c r="X207" s="81">
        <v>0</v>
      </c>
      <c r="Y207" s="81">
        <v>0</v>
      </c>
      <c r="Z207" s="81">
        <v>0</v>
      </c>
      <c r="AA207" s="81">
        <v>0</v>
      </c>
      <c r="AB207" s="81">
        <v>0</v>
      </c>
      <c r="AC207" s="81">
        <v>77.95</v>
      </c>
      <c r="AD207" s="81"/>
      <c r="AE207" s="81"/>
      <c r="AF207" s="81"/>
      <c r="AG207" s="81"/>
      <c r="AH207" s="81"/>
      <c r="AI207" s="81"/>
      <c r="AJ207" s="81"/>
      <c r="AK207" s="81"/>
      <c r="AL207" s="81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1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1"/>
      <c r="BO207" s="81"/>
    </row>
    <row r="208" spans="1:67" ht="15" hidden="1" x14ac:dyDescent="0.25">
      <c r="A208" s="90" t="s">
        <v>331</v>
      </c>
      <c r="B208" s="90" t="s">
        <v>332</v>
      </c>
      <c r="C208" s="81">
        <v>0</v>
      </c>
      <c r="D208" s="81">
        <v>0</v>
      </c>
      <c r="E208" s="81">
        <v>0</v>
      </c>
      <c r="F208" s="81">
        <v>0</v>
      </c>
      <c r="G208" s="81">
        <v>0</v>
      </c>
      <c r="H208" s="81">
        <v>1.6559999999999999</v>
      </c>
      <c r="I208" s="81">
        <v>0</v>
      </c>
      <c r="J208" s="81">
        <v>0</v>
      </c>
      <c r="K208" s="81">
        <v>0</v>
      </c>
      <c r="L208" s="81">
        <v>0</v>
      </c>
      <c r="M208" s="81">
        <v>0</v>
      </c>
      <c r="N208" s="81">
        <v>0</v>
      </c>
      <c r="O208" s="81">
        <v>0</v>
      </c>
      <c r="P208" s="81">
        <v>0</v>
      </c>
      <c r="Q208" s="81">
        <v>0</v>
      </c>
      <c r="R208" s="81">
        <v>0</v>
      </c>
      <c r="S208" s="81">
        <v>0</v>
      </c>
      <c r="T208" s="81">
        <v>0</v>
      </c>
      <c r="U208" s="81">
        <v>0</v>
      </c>
      <c r="V208" s="81">
        <v>0</v>
      </c>
      <c r="W208" s="81">
        <v>0</v>
      </c>
      <c r="X208" s="81">
        <v>0</v>
      </c>
      <c r="Y208" s="81">
        <v>0</v>
      </c>
      <c r="Z208" s="81">
        <v>0</v>
      </c>
      <c r="AA208" s="81">
        <v>0</v>
      </c>
      <c r="AB208" s="81">
        <v>0</v>
      </c>
      <c r="AC208" s="81">
        <v>1.6559999999999999</v>
      </c>
      <c r="AD208" s="81"/>
      <c r="AE208" s="81"/>
      <c r="AF208" s="81"/>
      <c r="AG208" s="81"/>
      <c r="AH208" s="81"/>
      <c r="AI208" s="81"/>
      <c r="AJ208" s="81"/>
      <c r="AK208" s="81"/>
      <c r="AL208" s="81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1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1"/>
      <c r="BO208" s="81"/>
    </row>
    <row r="209" spans="1:67" ht="15" hidden="1" x14ac:dyDescent="0.25">
      <c r="A209" s="90" t="s">
        <v>136</v>
      </c>
      <c r="B209" s="90" t="s">
        <v>333</v>
      </c>
      <c r="C209" s="81">
        <v>0</v>
      </c>
      <c r="D209" s="81">
        <v>6.7</v>
      </c>
      <c r="E209" s="81">
        <v>0</v>
      </c>
      <c r="F209" s="81">
        <v>0</v>
      </c>
      <c r="G209" s="81">
        <v>0</v>
      </c>
      <c r="H209" s="81">
        <v>0</v>
      </c>
      <c r="I209" s="81">
        <v>0</v>
      </c>
      <c r="J209" s="81">
        <v>1.3</v>
      </c>
      <c r="K209" s="81">
        <v>79.599999999999994</v>
      </c>
      <c r="L209" s="81">
        <v>24.5</v>
      </c>
      <c r="M209" s="81">
        <v>1</v>
      </c>
      <c r="N209" s="81">
        <v>5</v>
      </c>
      <c r="O209" s="81">
        <v>0.3</v>
      </c>
      <c r="P209" s="81">
        <v>0</v>
      </c>
      <c r="Q209" s="81">
        <v>0</v>
      </c>
      <c r="R209" s="81">
        <v>0</v>
      </c>
      <c r="S209" s="81">
        <v>0</v>
      </c>
      <c r="T209" s="81">
        <v>0</v>
      </c>
      <c r="U209" s="81">
        <v>0</v>
      </c>
      <c r="V209" s="81">
        <v>0</v>
      </c>
      <c r="W209" s="81">
        <v>0</v>
      </c>
      <c r="X209" s="81">
        <v>0</v>
      </c>
      <c r="Y209" s="81">
        <v>0</v>
      </c>
      <c r="Z209" s="81">
        <v>0</v>
      </c>
      <c r="AA209" s="81">
        <v>0</v>
      </c>
      <c r="AB209" s="81">
        <v>0</v>
      </c>
      <c r="AC209" s="81">
        <v>117.1</v>
      </c>
      <c r="AD209" s="81"/>
      <c r="AE209" s="81"/>
      <c r="AF209" s="81"/>
      <c r="AG209" s="81"/>
      <c r="AH209" s="81"/>
      <c r="AI209" s="81"/>
      <c r="AJ209" s="81"/>
      <c r="AK209" s="81"/>
      <c r="AL209" s="81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1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1"/>
      <c r="BO209" s="81"/>
    </row>
    <row r="210" spans="1:67" ht="15" hidden="1" x14ac:dyDescent="0.25">
      <c r="A210" s="90" t="s">
        <v>334</v>
      </c>
      <c r="B210" s="90" t="s">
        <v>335</v>
      </c>
      <c r="C210" s="81">
        <v>0</v>
      </c>
      <c r="D210" s="81">
        <v>0.01</v>
      </c>
      <c r="E210" s="81">
        <v>134.30000000000001</v>
      </c>
      <c r="F210" s="81">
        <v>0</v>
      </c>
      <c r="G210" s="81">
        <v>0</v>
      </c>
      <c r="H210" s="81">
        <v>0</v>
      </c>
      <c r="I210" s="81">
        <v>0</v>
      </c>
      <c r="J210" s="81">
        <v>574.4</v>
      </c>
      <c r="K210" s="81">
        <v>0</v>
      </c>
      <c r="L210" s="81">
        <v>0</v>
      </c>
      <c r="M210" s="81">
        <v>0</v>
      </c>
      <c r="N210" s="81">
        <v>0</v>
      </c>
      <c r="O210" s="81">
        <v>0</v>
      </c>
      <c r="P210" s="81">
        <v>0</v>
      </c>
      <c r="Q210" s="81">
        <v>0</v>
      </c>
      <c r="R210" s="81">
        <v>0</v>
      </c>
      <c r="S210" s="81">
        <v>21.5</v>
      </c>
      <c r="T210" s="81">
        <v>0</v>
      </c>
      <c r="U210" s="81">
        <v>0</v>
      </c>
      <c r="V210" s="81">
        <v>0</v>
      </c>
      <c r="W210" s="81">
        <v>0</v>
      </c>
      <c r="X210" s="81">
        <v>0</v>
      </c>
      <c r="Y210" s="81">
        <v>0</v>
      </c>
      <c r="Z210" s="81">
        <v>0</v>
      </c>
      <c r="AA210" s="81">
        <v>7</v>
      </c>
      <c r="AB210" s="81">
        <v>0</v>
      </c>
      <c r="AC210" s="81">
        <v>80.599999999999994</v>
      </c>
      <c r="AD210" s="81"/>
      <c r="AE210" s="81"/>
      <c r="AF210" s="81"/>
      <c r="AG210" s="81"/>
      <c r="AH210" s="81"/>
      <c r="AI210" s="81"/>
      <c r="AJ210" s="81"/>
      <c r="AK210" s="81"/>
      <c r="AL210" s="81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1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1"/>
      <c r="BO210" s="81"/>
    </row>
    <row r="211" spans="1:67" ht="15" x14ac:dyDescent="0.25">
      <c r="A211" s="90" t="s">
        <v>135</v>
      </c>
      <c r="B211" s="176" t="s">
        <v>928</v>
      </c>
      <c r="C211" s="177">
        <v>0</v>
      </c>
      <c r="D211" s="177">
        <v>0.433</v>
      </c>
      <c r="E211" s="177">
        <v>0</v>
      </c>
      <c r="F211" s="177">
        <v>0</v>
      </c>
      <c r="G211" s="177">
        <v>101.363</v>
      </c>
      <c r="H211" s="177">
        <v>0</v>
      </c>
      <c r="I211" s="177">
        <v>0</v>
      </c>
      <c r="J211" s="177">
        <v>3.41</v>
      </c>
      <c r="K211" s="177">
        <v>0</v>
      </c>
      <c r="L211" s="177">
        <v>0</v>
      </c>
      <c r="M211" s="177">
        <v>0</v>
      </c>
      <c r="N211" s="177">
        <v>0</v>
      </c>
      <c r="O211" s="177">
        <v>9.8800000000000008</v>
      </c>
      <c r="P211" s="177">
        <v>0</v>
      </c>
      <c r="Q211" s="177">
        <v>0</v>
      </c>
      <c r="R211" s="177">
        <v>320.60899999999998</v>
      </c>
      <c r="S211" s="177">
        <v>28.5</v>
      </c>
      <c r="T211" s="177">
        <v>0</v>
      </c>
      <c r="U211" s="177">
        <v>3.77</v>
      </c>
      <c r="V211" s="177">
        <v>0</v>
      </c>
      <c r="W211" s="177">
        <v>0</v>
      </c>
      <c r="X211" s="177">
        <v>0</v>
      </c>
      <c r="Y211" s="177">
        <v>116.88</v>
      </c>
      <c r="Z211" s="177">
        <v>357.33699999999999</v>
      </c>
      <c r="AA211" s="177">
        <v>5.0000000000000001E-3</v>
      </c>
      <c r="AB211" s="177">
        <v>0</v>
      </c>
      <c r="AC211" s="177">
        <v>709.74900000000002</v>
      </c>
      <c r="AD211" s="81"/>
      <c r="AE211" s="81"/>
      <c r="AF211" s="81"/>
      <c r="AG211" s="81"/>
      <c r="AH211" s="81"/>
      <c r="AI211" s="81"/>
      <c r="AJ211" s="81"/>
      <c r="AK211" s="81"/>
      <c r="AL211" s="81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1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1"/>
      <c r="BO211" s="81"/>
    </row>
    <row r="212" spans="1:67" ht="15" hidden="1" x14ac:dyDescent="0.25">
      <c r="A212" s="90" t="s">
        <v>89</v>
      </c>
      <c r="B212" s="90" t="s">
        <v>336</v>
      </c>
      <c r="C212" s="81">
        <v>0</v>
      </c>
      <c r="D212" s="81">
        <v>0</v>
      </c>
      <c r="E212" s="81">
        <v>1.208</v>
      </c>
      <c r="F212" s="81">
        <v>0</v>
      </c>
      <c r="G212" s="81">
        <v>0</v>
      </c>
      <c r="H212" s="81">
        <v>0</v>
      </c>
      <c r="I212" s="81">
        <v>0</v>
      </c>
      <c r="J212" s="81">
        <v>0</v>
      </c>
      <c r="K212" s="81">
        <v>0</v>
      </c>
      <c r="L212" s="81">
        <v>7.7249999999999996</v>
      </c>
      <c r="M212" s="81">
        <v>0</v>
      </c>
      <c r="N212" s="81">
        <v>0</v>
      </c>
      <c r="O212" s="81">
        <v>0</v>
      </c>
      <c r="P212" s="81">
        <v>0</v>
      </c>
      <c r="Q212" s="81">
        <v>0</v>
      </c>
      <c r="R212" s="81">
        <v>0</v>
      </c>
      <c r="S212" s="81">
        <v>0</v>
      </c>
      <c r="T212" s="81">
        <v>0</v>
      </c>
      <c r="U212" s="81">
        <v>0</v>
      </c>
      <c r="V212" s="81">
        <v>0</v>
      </c>
      <c r="W212" s="81">
        <v>0</v>
      </c>
      <c r="X212" s="81">
        <v>4.8289999999999997</v>
      </c>
      <c r="Y212" s="81">
        <v>0</v>
      </c>
      <c r="Z212" s="81">
        <v>0</v>
      </c>
      <c r="AA212" s="81">
        <v>0</v>
      </c>
      <c r="AB212" s="81">
        <v>0</v>
      </c>
      <c r="AC212" s="81">
        <v>11.272</v>
      </c>
      <c r="AD212" s="81"/>
      <c r="AE212" s="81"/>
      <c r="AF212" s="81"/>
      <c r="AG212" s="81"/>
      <c r="AH212" s="81"/>
      <c r="AI212" s="81"/>
      <c r="AJ212" s="81"/>
      <c r="AK212" s="81"/>
      <c r="AL212" s="81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1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1"/>
      <c r="BO212" s="81"/>
    </row>
    <row r="213" spans="1:67" ht="15" hidden="1" x14ac:dyDescent="0.25">
      <c r="A213" s="96" t="s">
        <v>351</v>
      </c>
      <c r="B213" s="133" t="s">
        <v>891</v>
      </c>
      <c r="C213" s="81">
        <v>0</v>
      </c>
      <c r="D213" s="81">
        <v>0.218</v>
      </c>
      <c r="E213" s="81">
        <v>0</v>
      </c>
      <c r="F213" s="81">
        <v>0</v>
      </c>
      <c r="G213" s="81">
        <v>0</v>
      </c>
      <c r="H213" s="81">
        <v>0</v>
      </c>
      <c r="I213" s="81">
        <v>0</v>
      </c>
      <c r="J213" s="81">
        <v>0</v>
      </c>
      <c r="K213" s="81">
        <v>0</v>
      </c>
      <c r="L213" s="81">
        <v>0</v>
      </c>
      <c r="M213" s="81">
        <v>0</v>
      </c>
      <c r="N213" s="81">
        <v>0</v>
      </c>
      <c r="O213" s="81">
        <v>0</v>
      </c>
      <c r="P213" s="81">
        <v>0</v>
      </c>
      <c r="Q213" s="81">
        <v>0</v>
      </c>
      <c r="R213" s="81">
        <v>0</v>
      </c>
      <c r="S213" s="81">
        <v>2.4710000000000001</v>
      </c>
      <c r="T213" s="81">
        <v>0</v>
      </c>
      <c r="U213" s="81">
        <v>0</v>
      </c>
      <c r="V213" s="81">
        <v>0</v>
      </c>
      <c r="W213" s="81">
        <v>0</v>
      </c>
      <c r="X213" s="81">
        <v>0</v>
      </c>
      <c r="Y213" s="81">
        <v>0</v>
      </c>
      <c r="Z213" s="81">
        <v>0</v>
      </c>
      <c r="AA213" s="81">
        <v>0</v>
      </c>
      <c r="AB213" s="81">
        <v>0</v>
      </c>
      <c r="AC213" s="81">
        <v>0</v>
      </c>
      <c r="AD213" s="81"/>
      <c r="AE213" s="81"/>
      <c r="AF213" s="81"/>
      <c r="AG213" s="81"/>
      <c r="AH213" s="81"/>
      <c r="AI213" s="81"/>
      <c r="AJ213" s="81"/>
      <c r="AK213" s="81"/>
      <c r="AL213" s="81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1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1"/>
      <c r="BO213" s="81"/>
    </row>
    <row r="214" spans="1:67" ht="15" hidden="1" x14ac:dyDescent="0.25">
      <c r="A214" s="90" t="s">
        <v>328</v>
      </c>
      <c r="B214" s="90" t="s">
        <v>337</v>
      </c>
      <c r="C214" s="81">
        <v>0</v>
      </c>
      <c r="D214" s="81">
        <v>1.6</v>
      </c>
      <c r="E214" s="81">
        <v>0</v>
      </c>
      <c r="F214" s="81">
        <v>0</v>
      </c>
      <c r="G214" s="81">
        <v>0</v>
      </c>
      <c r="H214" s="81">
        <v>0</v>
      </c>
      <c r="I214" s="81">
        <v>0</v>
      </c>
      <c r="J214" s="81">
        <v>0</v>
      </c>
      <c r="K214" s="81">
        <v>0</v>
      </c>
      <c r="L214" s="81">
        <v>0</v>
      </c>
      <c r="M214" s="81">
        <v>0</v>
      </c>
      <c r="N214" s="81">
        <v>0</v>
      </c>
      <c r="O214" s="81">
        <v>0</v>
      </c>
      <c r="P214" s="81">
        <v>0</v>
      </c>
      <c r="Q214" s="81">
        <v>0</v>
      </c>
      <c r="R214" s="81">
        <v>0</v>
      </c>
      <c r="S214" s="81">
        <v>0</v>
      </c>
      <c r="T214" s="81">
        <v>0</v>
      </c>
      <c r="U214" s="81">
        <v>0</v>
      </c>
      <c r="V214" s="81">
        <v>0</v>
      </c>
      <c r="W214" s="81">
        <v>0</v>
      </c>
      <c r="X214" s="81">
        <v>0</v>
      </c>
      <c r="Y214" s="81">
        <v>0</v>
      </c>
      <c r="Z214" s="81">
        <v>0</v>
      </c>
      <c r="AA214" s="81">
        <v>0</v>
      </c>
      <c r="AB214" s="81">
        <v>0</v>
      </c>
      <c r="AC214" s="81">
        <v>1.6</v>
      </c>
      <c r="AD214" s="81"/>
      <c r="AE214" s="81"/>
      <c r="AF214" s="81"/>
      <c r="AG214" s="81"/>
      <c r="AH214" s="81"/>
      <c r="AI214" s="81"/>
      <c r="AJ214" s="81"/>
      <c r="AK214" s="81"/>
      <c r="AL214" s="81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1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1"/>
      <c r="BO214" s="81"/>
    </row>
    <row r="215" spans="1:67" ht="15" hidden="1" x14ac:dyDescent="0.25">
      <c r="A215" s="90" t="s">
        <v>55</v>
      </c>
      <c r="B215" s="90" t="s">
        <v>338</v>
      </c>
      <c r="C215" s="81">
        <v>0</v>
      </c>
      <c r="D215" s="81">
        <v>6.8000000000000005E-2</v>
      </c>
      <c r="E215" s="81">
        <v>0</v>
      </c>
      <c r="F215" s="81">
        <v>0</v>
      </c>
      <c r="G215" s="81">
        <v>0</v>
      </c>
      <c r="H215" s="81">
        <v>0</v>
      </c>
      <c r="I215" s="81">
        <v>0</v>
      </c>
      <c r="J215" s="81">
        <v>0</v>
      </c>
      <c r="K215" s="81">
        <v>0</v>
      </c>
      <c r="L215" s="81">
        <v>0</v>
      </c>
      <c r="M215" s="81">
        <v>0</v>
      </c>
      <c r="N215" s="81">
        <v>2.25</v>
      </c>
      <c r="O215" s="81">
        <v>0</v>
      </c>
      <c r="P215" s="81">
        <v>0</v>
      </c>
      <c r="Q215" s="81">
        <v>0</v>
      </c>
      <c r="R215" s="81">
        <v>0</v>
      </c>
      <c r="S215" s="81">
        <v>0</v>
      </c>
      <c r="T215" s="81">
        <v>0</v>
      </c>
      <c r="U215" s="81">
        <v>0</v>
      </c>
      <c r="V215" s="81">
        <v>0</v>
      </c>
      <c r="W215" s="81">
        <v>0</v>
      </c>
      <c r="X215" s="81">
        <v>0</v>
      </c>
      <c r="Y215" s="81">
        <v>0</v>
      </c>
      <c r="Z215" s="81">
        <v>0</v>
      </c>
      <c r="AA215" s="81">
        <v>0</v>
      </c>
      <c r="AB215" s="81">
        <v>0</v>
      </c>
      <c r="AC215" s="81">
        <v>1.5</v>
      </c>
      <c r="AD215" s="81"/>
      <c r="AE215" s="81"/>
      <c r="AF215" s="81"/>
      <c r="AG215" s="81"/>
      <c r="AH215" s="81"/>
      <c r="AI215" s="81"/>
      <c r="AJ215" s="81"/>
      <c r="AK215" s="81"/>
      <c r="AL215" s="81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1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1"/>
      <c r="BO215" s="81"/>
    </row>
    <row r="216" spans="1:67" ht="15" hidden="1" x14ac:dyDescent="0.25">
      <c r="A216" s="90" t="s">
        <v>92</v>
      </c>
      <c r="B216" s="90" t="s">
        <v>339</v>
      </c>
      <c r="C216" s="81">
        <v>0</v>
      </c>
      <c r="D216" s="81">
        <v>0.4</v>
      </c>
      <c r="E216" s="81">
        <v>0</v>
      </c>
      <c r="F216" s="81">
        <v>0</v>
      </c>
      <c r="G216" s="81">
        <v>0</v>
      </c>
      <c r="H216" s="81">
        <v>0</v>
      </c>
      <c r="I216" s="81">
        <v>0</v>
      </c>
      <c r="J216" s="81">
        <v>0</v>
      </c>
      <c r="K216" s="81">
        <v>0</v>
      </c>
      <c r="L216" s="81">
        <v>0</v>
      </c>
      <c r="M216" s="81">
        <v>0</v>
      </c>
      <c r="N216" s="81">
        <v>0</v>
      </c>
      <c r="O216" s="81">
        <v>0</v>
      </c>
      <c r="P216" s="81">
        <v>0</v>
      </c>
      <c r="Q216" s="81">
        <v>0</v>
      </c>
      <c r="R216" s="81">
        <v>0</v>
      </c>
      <c r="S216" s="81">
        <v>0</v>
      </c>
      <c r="T216" s="81">
        <v>4</v>
      </c>
      <c r="U216" s="81">
        <v>0</v>
      </c>
      <c r="V216" s="81">
        <v>0</v>
      </c>
      <c r="W216" s="81">
        <v>0</v>
      </c>
      <c r="X216" s="81">
        <v>0</v>
      </c>
      <c r="Y216" s="81">
        <v>0</v>
      </c>
      <c r="Z216" s="81">
        <v>0</v>
      </c>
      <c r="AA216" s="81">
        <v>0.4</v>
      </c>
      <c r="AB216" s="81">
        <v>0</v>
      </c>
      <c r="AC216" s="81">
        <v>4.5999999999999996</v>
      </c>
      <c r="AD216" s="81"/>
      <c r="AE216" s="81"/>
      <c r="AF216" s="81"/>
      <c r="AG216" s="81"/>
      <c r="AH216" s="81"/>
      <c r="AI216" s="81"/>
      <c r="AJ216" s="81"/>
      <c r="AK216" s="81"/>
      <c r="AL216" s="81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1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1"/>
      <c r="BO216" s="81"/>
    </row>
    <row r="217" spans="1:67" ht="15" hidden="1" x14ac:dyDescent="0.25">
      <c r="A217" s="90" t="s">
        <v>176</v>
      </c>
      <c r="B217" s="90" t="s">
        <v>340</v>
      </c>
      <c r="C217" s="81">
        <v>0</v>
      </c>
      <c r="D217" s="81">
        <v>0.183</v>
      </c>
      <c r="E217" s="81">
        <v>0</v>
      </c>
      <c r="F217" s="81">
        <v>0</v>
      </c>
      <c r="G217" s="81">
        <v>0</v>
      </c>
      <c r="H217" s="81">
        <v>0</v>
      </c>
      <c r="I217" s="81">
        <v>0</v>
      </c>
      <c r="J217" s="81">
        <v>0</v>
      </c>
      <c r="K217" s="81">
        <v>0</v>
      </c>
      <c r="L217" s="81">
        <v>0</v>
      </c>
      <c r="M217" s="81">
        <v>0</v>
      </c>
      <c r="N217" s="81">
        <v>0</v>
      </c>
      <c r="O217" s="81">
        <v>8.8209999999999997</v>
      </c>
      <c r="P217" s="81">
        <v>0</v>
      </c>
      <c r="Q217" s="81">
        <v>0</v>
      </c>
      <c r="R217" s="81">
        <v>0</v>
      </c>
      <c r="S217" s="81">
        <v>0</v>
      </c>
      <c r="T217" s="81">
        <v>0</v>
      </c>
      <c r="U217" s="81">
        <v>0</v>
      </c>
      <c r="V217" s="81">
        <v>0</v>
      </c>
      <c r="W217" s="81">
        <v>0</v>
      </c>
      <c r="X217" s="81">
        <v>0</v>
      </c>
      <c r="Y217" s="81">
        <v>0</v>
      </c>
      <c r="Z217" s="81">
        <v>0</v>
      </c>
      <c r="AA217" s="81">
        <v>0</v>
      </c>
      <c r="AB217" s="81">
        <v>0</v>
      </c>
      <c r="AC217" s="81">
        <v>7.2350000000000003</v>
      </c>
      <c r="AD217" s="81"/>
      <c r="AE217" s="81"/>
      <c r="AF217" s="81"/>
      <c r="AG217" s="81"/>
      <c r="AH217" s="81"/>
      <c r="AI217" s="81"/>
      <c r="AJ217" s="81"/>
      <c r="AK217" s="81"/>
      <c r="AL217" s="81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1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1"/>
      <c r="BO217" s="81"/>
    </row>
    <row r="218" spans="1:67" ht="15" hidden="1" x14ac:dyDescent="0.25">
      <c r="A218" s="90" t="s">
        <v>96</v>
      </c>
      <c r="B218" s="90" t="s">
        <v>341</v>
      </c>
      <c r="C218" s="81">
        <v>0</v>
      </c>
      <c r="D218" s="81">
        <v>0</v>
      </c>
      <c r="E218" s="81">
        <v>0</v>
      </c>
      <c r="F218" s="81">
        <v>0</v>
      </c>
      <c r="G218" s="81">
        <v>0</v>
      </c>
      <c r="H218" s="81">
        <v>0</v>
      </c>
      <c r="I218" s="81">
        <v>0</v>
      </c>
      <c r="J218" s="81">
        <v>0</v>
      </c>
      <c r="K218" s="81">
        <v>0</v>
      </c>
      <c r="L218" s="81">
        <v>0</v>
      </c>
      <c r="M218" s="81">
        <v>0</v>
      </c>
      <c r="N218" s="81">
        <v>0</v>
      </c>
      <c r="O218" s="81">
        <v>0</v>
      </c>
      <c r="P218" s="81">
        <v>0</v>
      </c>
      <c r="Q218" s="81">
        <v>0</v>
      </c>
      <c r="R218" s="81">
        <v>0</v>
      </c>
      <c r="S218" s="81">
        <v>0</v>
      </c>
      <c r="T218" s="81">
        <v>0</v>
      </c>
      <c r="U218" s="81">
        <v>0</v>
      </c>
      <c r="V218" s="81">
        <v>0</v>
      </c>
      <c r="W218" s="81">
        <v>0</v>
      </c>
      <c r="X218" s="81">
        <v>0</v>
      </c>
      <c r="Y218" s="81">
        <v>0</v>
      </c>
      <c r="Z218" s="81">
        <v>0</v>
      </c>
      <c r="AA218" s="81">
        <v>0</v>
      </c>
      <c r="AB218" s="81">
        <v>0</v>
      </c>
      <c r="AC218" s="81">
        <v>0</v>
      </c>
      <c r="AD218" s="81"/>
      <c r="AE218" s="81"/>
      <c r="AF218" s="81"/>
      <c r="AG218" s="81"/>
      <c r="AH218" s="81"/>
      <c r="AI218" s="81"/>
      <c r="AJ218" s="81"/>
      <c r="AK218" s="81"/>
      <c r="AL218" s="81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1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1"/>
      <c r="BO218" s="81"/>
    </row>
    <row r="219" spans="1:67" ht="15" hidden="1" x14ac:dyDescent="0.25">
      <c r="A219" s="90" t="s">
        <v>89</v>
      </c>
      <c r="B219" s="90" t="s">
        <v>342</v>
      </c>
      <c r="C219" s="81">
        <v>0</v>
      </c>
      <c r="D219" s="81">
        <v>7.6999999999999999E-2</v>
      </c>
      <c r="E219" s="81">
        <v>0</v>
      </c>
      <c r="F219" s="81">
        <v>0</v>
      </c>
      <c r="G219" s="81">
        <v>0</v>
      </c>
      <c r="H219" s="81">
        <v>0</v>
      </c>
      <c r="I219" s="81">
        <v>0</v>
      </c>
      <c r="J219" s="81">
        <v>0</v>
      </c>
      <c r="K219" s="81">
        <v>0</v>
      </c>
      <c r="L219" s="81">
        <v>0</v>
      </c>
      <c r="M219" s="81">
        <v>0</v>
      </c>
      <c r="N219" s="81">
        <v>0</v>
      </c>
      <c r="O219" s="81">
        <v>0</v>
      </c>
      <c r="P219" s="81">
        <v>0</v>
      </c>
      <c r="Q219" s="81">
        <v>0</v>
      </c>
      <c r="R219" s="81">
        <v>0</v>
      </c>
      <c r="S219" s="81">
        <v>2.6</v>
      </c>
      <c r="T219" s="81">
        <v>0</v>
      </c>
      <c r="U219" s="81">
        <v>0</v>
      </c>
      <c r="V219" s="81">
        <v>0</v>
      </c>
      <c r="W219" s="81">
        <v>0</v>
      </c>
      <c r="X219" s="81">
        <v>0</v>
      </c>
      <c r="Y219" s="81">
        <v>0</v>
      </c>
      <c r="Z219" s="81">
        <v>0</v>
      </c>
      <c r="AA219" s="81">
        <v>0</v>
      </c>
      <c r="AB219" s="81">
        <v>0</v>
      </c>
      <c r="AC219" s="81">
        <v>1.8779999999999999</v>
      </c>
      <c r="AD219" s="81"/>
      <c r="AE219" s="81"/>
      <c r="AF219" s="81"/>
      <c r="AG219" s="81"/>
      <c r="AH219" s="81"/>
      <c r="AI219" s="81"/>
      <c r="AJ219" s="81"/>
      <c r="AK219" s="81"/>
      <c r="AL219" s="81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1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1"/>
      <c r="BO219" s="81"/>
    </row>
    <row r="220" spans="1:67" ht="15" hidden="1" x14ac:dyDescent="0.25">
      <c r="A220" s="90" t="s">
        <v>343</v>
      </c>
      <c r="B220" s="90" t="s">
        <v>344</v>
      </c>
      <c r="C220" s="81">
        <v>0</v>
      </c>
      <c r="D220" s="81">
        <v>0</v>
      </c>
      <c r="E220" s="81">
        <v>0</v>
      </c>
      <c r="F220" s="81">
        <v>0</v>
      </c>
      <c r="G220" s="81">
        <v>0</v>
      </c>
      <c r="H220" s="81">
        <v>0</v>
      </c>
      <c r="I220" s="81">
        <v>0</v>
      </c>
      <c r="J220" s="81">
        <v>0</v>
      </c>
      <c r="K220" s="81">
        <v>0</v>
      </c>
      <c r="L220" s="81">
        <v>0</v>
      </c>
      <c r="M220" s="81">
        <v>0</v>
      </c>
      <c r="N220" s="81">
        <v>0</v>
      </c>
      <c r="O220" s="81">
        <v>0</v>
      </c>
      <c r="P220" s="81">
        <v>0</v>
      </c>
      <c r="Q220" s="81">
        <v>0</v>
      </c>
      <c r="R220" s="81">
        <v>0</v>
      </c>
      <c r="S220" s="81">
        <v>0</v>
      </c>
      <c r="T220" s="81">
        <v>0</v>
      </c>
      <c r="U220" s="81">
        <v>0</v>
      </c>
      <c r="V220" s="81">
        <v>0</v>
      </c>
      <c r="W220" s="81">
        <v>0</v>
      </c>
      <c r="X220" s="81">
        <v>0</v>
      </c>
      <c r="Y220" s="81">
        <v>0</v>
      </c>
      <c r="Z220" s="81">
        <v>0</v>
      </c>
      <c r="AA220" s="81">
        <v>0</v>
      </c>
      <c r="AB220" s="81">
        <v>0</v>
      </c>
      <c r="AC220" s="81">
        <v>0</v>
      </c>
      <c r="AD220" s="81"/>
      <c r="AE220" s="81"/>
      <c r="AF220" s="81"/>
      <c r="AG220" s="81"/>
      <c r="AH220" s="81"/>
      <c r="AI220" s="81"/>
      <c r="AJ220" s="81"/>
      <c r="AK220" s="81"/>
      <c r="AL220" s="81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1"/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1"/>
      <c r="BO220" s="81"/>
    </row>
    <row r="221" spans="1:67" ht="15" hidden="1" x14ac:dyDescent="0.25">
      <c r="A221" s="90" t="s">
        <v>345</v>
      </c>
      <c r="B221" s="90" t="s">
        <v>346</v>
      </c>
      <c r="C221" s="81">
        <v>0</v>
      </c>
      <c r="D221" s="81">
        <v>0</v>
      </c>
      <c r="E221" s="81">
        <v>0</v>
      </c>
      <c r="F221" s="81">
        <v>24</v>
      </c>
      <c r="G221" s="81">
        <v>205</v>
      </c>
      <c r="H221" s="81">
        <v>0</v>
      </c>
      <c r="I221" s="81">
        <v>1421</v>
      </c>
      <c r="J221" s="81">
        <v>0</v>
      </c>
      <c r="K221" s="81">
        <v>0</v>
      </c>
      <c r="L221" s="81">
        <v>0</v>
      </c>
      <c r="M221" s="81">
        <v>0</v>
      </c>
      <c r="N221" s="81">
        <v>0</v>
      </c>
      <c r="O221" s="81">
        <v>127</v>
      </c>
      <c r="P221" s="81">
        <v>0</v>
      </c>
      <c r="Q221" s="81">
        <v>0</v>
      </c>
      <c r="R221" s="81">
        <v>0</v>
      </c>
      <c r="S221" s="81">
        <v>0</v>
      </c>
      <c r="T221" s="81">
        <v>0</v>
      </c>
      <c r="U221" s="81">
        <v>0</v>
      </c>
      <c r="V221" s="81">
        <v>0</v>
      </c>
      <c r="W221" s="81">
        <v>0</v>
      </c>
      <c r="X221" s="81">
        <v>0</v>
      </c>
      <c r="Y221" s="81">
        <v>4</v>
      </c>
      <c r="Z221" s="81">
        <v>13</v>
      </c>
      <c r="AA221" s="81">
        <v>0</v>
      </c>
      <c r="AB221" s="81">
        <v>0</v>
      </c>
      <c r="AC221" s="81">
        <v>196</v>
      </c>
      <c r="AD221" s="81"/>
      <c r="AE221" s="81"/>
      <c r="AF221" s="81"/>
      <c r="AG221" s="81"/>
      <c r="AH221" s="81"/>
      <c r="AI221" s="81"/>
      <c r="AJ221" s="81"/>
      <c r="AK221" s="81"/>
      <c r="AL221" s="81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1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1"/>
      <c r="BO221" s="81"/>
    </row>
    <row r="222" spans="1:67" ht="15" hidden="1" x14ac:dyDescent="0.25">
      <c r="A222" s="90" t="s">
        <v>347</v>
      </c>
      <c r="B222" s="90" t="s">
        <v>348</v>
      </c>
      <c r="C222" s="81">
        <v>0</v>
      </c>
      <c r="D222" s="81">
        <v>0</v>
      </c>
      <c r="E222" s="81">
        <v>0</v>
      </c>
      <c r="F222" s="81">
        <v>0</v>
      </c>
      <c r="G222" s="81">
        <v>0</v>
      </c>
      <c r="H222" s="81">
        <v>0</v>
      </c>
      <c r="I222" s="81">
        <v>0</v>
      </c>
      <c r="J222" s="81">
        <v>0</v>
      </c>
      <c r="K222" s="81">
        <v>0</v>
      </c>
      <c r="L222" s="81">
        <v>0.25</v>
      </c>
      <c r="M222" s="81">
        <v>0.25</v>
      </c>
      <c r="N222" s="81">
        <v>0.2</v>
      </c>
      <c r="O222" s="81">
        <v>25.8</v>
      </c>
      <c r="P222" s="81">
        <v>0</v>
      </c>
      <c r="Q222" s="81">
        <v>0</v>
      </c>
      <c r="R222" s="81">
        <v>0</v>
      </c>
      <c r="S222" s="81">
        <v>0</v>
      </c>
      <c r="T222" s="81">
        <v>0</v>
      </c>
      <c r="U222" s="81">
        <v>0</v>
      </c>
      <c r="V222" s="81">
        <v>0</v>
      </c>
      <c r="W222" s="81">
        <v>0</v>
      </c>
      <c r="X222" s="81">
        <v>0</v>
      </c>
      <c r="Y222" s="81">
        <v>0</v>
      </c>
      <c r="Z222" s="81">
        <v>0</v>
      </c>
      <c r="AA222" s="81">
        <v>2.2000000000000002</v>
      </c>
      <c r="AB222" s="81">
        <v>0</v>
      </c>
      <c r="AC222" s="81">
        <v>26.5</v>
      </c>
      <c r="AD222" s="81"/>
      <c r="AE222" s="81"/>
      <c r="AF222" s="81"/>
      <c r="AG222" s="81"/>
      <c r="AH222" s="81"/>
      <c r="AI222" s="81"/>
      <c r="AJ222" s="81"/>
      <c r="AK222" s="81"/>
      <c r="AL222" s="81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1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1"/>
      <c r="BO222" s="81"/>
    </row>
    <row r="223" spans="1:67" ht="15" hidden="1" x14ac:dyDescent="0.25">
      <c r="A223" s="90" t="s">
        <v>89</v>
      </c>
      <c r="B223" s="90" t="s">
        <v>349</v>
      </c>
      <c r="C223" s="81">
        <v>0</v>
      </c>
      <c r="D223" s="81">
        <v>6.6710000000000003</v>
      </c>
      <c r="E223" s="81">
        <v>0</v>
      </c>
      <c r="F223" s="81">
        <v>0</v>
      </c>
      <c r="G223" s="81">
        <v>0</v>
      </c>
      <c r="H223" s="81">
        <v>0</v>
      </c>
      <c r="I223" s="81">
        <v>0</v>
      </c>
      <c r="J223" s="81">
        <v>0</v>
      </c>
      <c r="K223" s="81">
        <v>0</v>
      </c>
      <c r="L223" s="81">
        <v>0</v>
      </c>
      <c r="M223" s="81">
        <v>0</v>
      </c>
      <c r="N223" s="81">
        <v>0</v>
      </c>
      <c r="O223" s="81">
        <v>0</v>
      </c>
      <c r="P223" s="81">
        <v>0</v>
      </c>
      <c r="Q223" s="81">
        <v>0</v>
      </c>
      <c r="R223" s="81">
        <v>0</v>
      </c>
      <c r="S223" s="81">
        <v>0</v>
      </c>
      <c r="T223" s="81">
        <v>0</v>
      </c>
      <c r="U223" s="81">
        <v>0</v>
      </c>
      <c r="V223" s="81">
        <v>0</v>
      </c>
      <c r="W223" s="81">
        <v>0</v>
      </c>
      <c r="X223" s="81">
        <v>0</v>
      </c>
      <c r="Y223" s="81">
        <v>0</v>
      </c>
      <c r="Z223" s="81">
        <v>0</v>
      </c>
      <c r="AA223" s="81">
        <v>0.32500000000000001</v>
      </c>
      <c r="AB223" s="81">
        <v>0</v>
      </c>
      <c r="AC223" s="81">
        <v>6.2460000000000004</v>
      </c>
      <c r="AD223" s="81"/>
      <c r="AE223" s="81"/>
      <c r="AF223" s="81"/>
      <c r="AG223" s="81"/>
      <c r="AH223" s="81"/>
      <c r="AI223" s="81"/>
      <c r="AJ223" s="81"/>
      <c r="AK223" s="81"/>
      <c r="AL223" s="81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1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1"/>
      <c r="BO223" s="81"/>
    </row>
    <row r="224" spans="1:67" ht="15" hidden="1" x14ac:dyDescent="0.25">
      <c r="A224" s="90" t="s">
        <v>129</v>
      </c>
      <c r="B224" s="90" t="s">
        <v>350</v>
      </c>
      <c r="C224" s="81">
        <v>0</v>
      </c>
      <c r="D224" s="81">
        <v>0.54900000000000004</v>
      </c>
      <c r="E224" s="81">
        <v>0</v>
      </c>
      <c r="F224" s="81">
        <v>0</v>
      </c>
      <c r="G224" s="81">
        <v>0</v>
      </c>
      <c r="H224" s="81">
        <v>0</v>
      </c>
      <c r="I224" s="81">
        <v>0</v>
      </c>
      <c r="J224" s="81">
        <v>0</v>
      </c>
      <c r="K224" s="81">
        <v>0</v>
      </c>
      <c r="L224" s="81">
        <v>6.47</v>
      </c>
      <c r="M224" s="81">
        <v>0</v>
      </c>
      <c r="N224" s="81">
        <v>6.47</v>
      </c>
      <c r="O224" s="81">
        <v>6.47</v>
      </c>
      <c r="P224" s="81">
        <v>0</v>
      </c>
      <c r="Q224" s="81">
        <v>0</v>
      </c>
      <c r="R224" s="81">
        <v>0</v>
      </c>
      <c r="S224" s="81">
        <v>0</v>
      </c>
      <c r="T224" s="81">
        <v>0</v>
      </c>
      <c r="U224" s="81">
        <v>0</v>
      </c>
      <c r="V224" s="81">
        <v>0</v>
      </c>
      <c r="W224" s="81">
        <v>0</v>
      </c>
      <c r="X224" s="81">
        <v>0</v>
      </c>
      <c r="Y224" s="81">
        <v>0</v>
      </c>
      <c r="Z224" s="81">
        <v>0</v>
      </c>
      <c r="AA224" s="81">
        <v>0</v>
      </c>
      <c r="AB224" s="81">
        <v>0</v>
      </c>
      <c r="AC224" s="81">
        <v>16.087</v>
      </c>
      <c r="AD224" s="81"/>
      <c r="AE224" s="81"/>
      <c r="AF224" s="81"/>
      <c r="AG224" s="81"/>
      <c r="AH224" s="81"/>
      <c r="AI224" s="81"/>
      <c r="AJ224" s="81"/>
      <c r="AK224" s="81"/>
      <c r="AL224" s="81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1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1"/>
      <c r="BO224" s="81"/>
    </row>
    <row r="225" spans="1:67" ht="15" hidden="1" x14ac:dyDescent="0.25">
      <c r="A225" s="96" t="s">
        <v>351</v>
      </c>
      <c r="B225" s="133" t="s">
        <v>892</v>
      </c>
      <c r="C225" s="81">
        <v>0</v>
      </c>
      <c r="D225" s="81">
        <v>0</v>
      </c>
      <c r="E225" s="81">
        <v>3.3</v>
      </c>
      <c r="F225" s="81">
        <v>0</v>
      </c>
      <c r="G225" s="81">
        <v>0</v>
      </c>
      <c r="H225" s="81">
        <v>0</v>
      </c>
      <c r="I225" s="81">
        <v>0</v>
      </c>
      <c r="J225" s="81">
        <v>0</v>
      </c>
      <c r="K225" s="81">
        <v>59.4</v>
      </c>
      <c r="L225" s="81">
        <v>0</v>
      </c>
      <c r="M225" s="81">
        <v>75.599999999999994</v>
      </c>
      <c r="N225" s="81">
        <v>0</v>
      </c>
      <c r="O225" s="81">
        <v>0</v>
      </c>
      <c r="P225" s="81">
        <v>0</v>
      </c>
      <c r="Q225" s="81">
        <v>0</v>
      </c>
      <c r="R225" s="81">
        <v>0</v>
      </c>
      <c r="S225" s="81">
        <v>0</v>
      </c>
      <c r="T225" s="81">
        <v>0</v>
      </c>
      <c r="U225" s="81">
        <v>0</v>
      </c>
      <c r="V225" s="81">
        <v>0</v>
      </c>
      <c r="W225" s="81">
        <v>0</v>
      </c>
      <c r="X225" s="81">
        <v>0</v>
      </c>
      <c r="Y225" s="81">
        <v>0</v>
      </c>
      <c r="Z225" s="81">
        <v>0</v>
      </c>
      <c r="AA225" s="81">
        <v>0</v>
      </c>
      <c r="AB225" s="81">
        <v>0</v>
      </c>
      <c r="AC225" s="81">
        <v>129.19999999999999</v>
      </c>
      <c r="AD225" s="81"/>
      <c r="AE225" s="81"/>
      <c r="AF225" s="81"/>
      <c r="AG225" s="81"/>
      <c r="AH225" s="81"/>
      <c r="AI225" s="81"/>
      <c r="AJ225" s="81"/>
      <c r="AK225" s="81"/>
      <c r="AL225" s="81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1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1"/>
      <c r="BO225" s="81"/>
    </row>
    <row r="226" spans="1:67" ht="15" hidden="1" x14ac:dyDescent="0.25">
      <c r="A226" s="90" t="s">
        <v>73</v>
      </c>
      <c r="B226" s="90" t="s">
        <v>352</v>
      </c>
      <c r="C226" s="81">
        <v>0</v>
      </c>
      <c r="D226" s="81">
        <v>0</v>
      </c>
      <c r="E226" s="81">
        <v>0</v>
      </c>
      <c r="F226" s="81">
        <v>0</v>
      </c>
      <c r="G226" s="81">
        <v>0</v>
      </c>
      <c r="H226" s="81">
        <v>1.1000000000000001</v>
      </c>
      <c r="I226" s="81">
        <v>0</v>
      </c>
      <c r="J226" s="81">
        <v>0</v>
      </c>
      <c r="K226" s="81">
        <v>0</v>
      </c>
      <c r="L226" s="81">
        <v>0</v>
      </c>
      <c r="M226" s="81">
        <v>0</v>
      </c>
      <c r="N226" s="81">
        <v>0</v>
      </c>
      <c r="O226" s="81">
        <v>0</v>
      </c>
      <c r="P226" s="81">
        <v>0</v>
      </c>
      <c r="Q226" s="81">
        <v>0</v>
      </c>
      <c r="R226" s="81">
        <v>0</v>
      </c>
      <c r="S226" s="81">
        <v>23.9</v>
      </c>
      <c r="T226" s="81">
        <v>0</v>
      </c>
      <c r="U226" s="81">
        <v>0</v>
      </c>
      <c r="V226" s="81">
        <v>0</v>
      </c>
      <c r="W226" s="81">
        <v>0</v>
      </c>
      <c r="X226" s="81">
        <v>0</v>
      </c>
      <c r="Y226" s="81">
        <v>0</v>
      </c>
      <c r="Z226" s="81">
        <v>0</v>
      </c>
      <c r="AA226" s="81">
        <v>0</v>
      </c>
      <c r="AB226" s="81">
        <v>0</v>
      </c>
      <c r="AC226" s="81">
        <v>21.3</v>
      </c>
      <c r="AD226" s="81"/>
      <c r="AE226" s="81"/>
      <c r="AF226" s="81"/>
      <c r="AG226" s="81"/>
      <c r="AH226" s="81"/>
      <c r="AI226" s="81"/>
      <c r="AJ226" s="81"/>
      <c r="AK226" s="81"/>
      <c r="AL226" s="81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1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1"/>
      <c r="BO226" s="81"/>
    </row>
    <row r="227" spans="1:67" ht="15" hidden="1" x14ac:dyDescent="0.25">
      <c r="A227" s="90" t="s">
        <v>245</v>
      </c>
      <c r="B227" s="90" t="s">
        <v>353</v>
      </c>
      <c r="C227" s="81">
        <v>0</v>
      </c>
      <c r="D227" s="81">
        <v>3.7647058823529416</v>
      </c>
      <c r="E227" s="81">
        <v>0</v>
      </c>
      <c r="F227" s="81">
        <v>0</v>
      </c>
      <c r="G227" s="81">
        <v>0</v>
      </c>
      <c r="H227" s="81">
        <v>0</v>
      </c>
      <c r="I227" s="81">
        <v>0</v>
      </c>
      <c r="J227" s="81">
        <v>0</v>
      </c>
      <c r="K227" s="81">
        <v>0</v>
      </c>
      <c r="L227" s="81">
        <v>0</v>
      </c>
      <c r="M227" s="81">
        <v>0</v>
      </c>
      <c r="N227" s="81">
        <v>0</v>
      </c>
      <c r="O227" s="81">
        <v>3.8823529411764706</v>
      </c>
      <c r="P227" s="81">
        <v>0</v>
      </c>
      <c r="Q227" s="81">
        <v>7.3809523809523814</v>
      </c>
      <c r="R227" s="81">
        <v>0</v>
      </c>
      <c r="S227" s="81">
        <v>0</v>
      </c>
      <c r="T227" s="81">
        <v>0</v>
      </c>
      <c r="U227" s="81">
        <v>0</v>
      </c>
      <c r="V227" s="81">
        <v>0</v>
      </c>
      <c r="W227" s="81">
        <v>0</v>
      </c>
      <c r="X227" s="81">
        <v>0</v>
      </c>
      <c r="Y227" s="81">
        <v>0</v>
      </c>
      <c r="Z227" s="81">
        <v>0.8</v>
      </c>
      <c r="AA227" s="81">
        <v>0</v>
      </c>
      <c r="AB227" s="81">
        <v>0</v>
      </c>
      <c r="AC227" s="81">
        <v>13.573809523809524</v>
      </c>
      <c r="AD227" s="81"/>
      <c r="AE227" s="81"/>
      <c r="AF227" s="81"/>
      <c r="AG227" s="81"/>
      <c r="AH227" s="81"/>
      <c r="AI227" s="81"/>
      <c r="AJ227" s="81"/>
      <c r="AK227" s="81"/>
      <c r="AL227" s="81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1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1"/>
      <c r="BO227" s="81"/>
    </row>
    <row r="228" spans="1:67" ht="15" hidden="1" x14ac:dyDescent="0.25">
      <c r="A228" s="90" t="s">
        <v>354</v>
      </c>
      <c r="B228" s="90" t="s">
        <v>355</v>
      </c>
      <c r="C228" s="81">
        <v>0</v>
      </c>
      <c r="D228" s="81">
        <v>2.15</v>
      </c>
      <c r="E228" s="81">
        <v>0</v>
      </c>
      <c r="F228" s="81">
        <v>3.31</v>
      </c>
      <c r="G228" s="81">
        <v>0</v>
      </c>
      <c r="H228" s="81">
        <v>0</v>
      </c>
      <c r="I228" s="81">
        <v>0</v>
      </c>
      <c r="J228" s="81">
        <v>0</v>
      </c>
      <c r="K228" s="81">
        <v>0</v>
      </c>
      <c r="L228" s="81">
        <v>0</v>
      </c>
      <c r="M228" s="81">
        <v>77.099999999999994</v>
      </c>
      <c r="N228" s="81">
        <v>0</v>
      </c>
      <c r="O228" s="81">
        <v>20</v>
      </c>
      <c r="P228" s="81">
        <v>0</v>
      </c>
      <c r="Q228" s="81">
        <v>0</v>
      </c>
      <c r="R228" s="81">
        <v>0</v>
      </c>
      <c r="S228" s="81">
        <v>0</v>
      </c>
      <c r="T228" s="81">
        <v>0</v>
      </c>
      <c r="U228" s="81">
        <v>0</v>
      </c>
      <c r="V228" s="81">
        <v>0</v>
      </c>
      <c r="W228" s="81">
        <v>0</v>
      </c>
      <c r="X228" s="81">
        <v>0</v>
      </c>
      <c r="Y228" s="81">
        <v>0</v>
      </c>
      <c r="Z228" s="81">
        <v>0</v>
      </c>
      <c r="AA228" s="81">
        <v>0.23</v>
      </c>
      <c r="AB228" s="81">
        <v>0</v>
      </c>
      <c r="AC228" s="81">
        <v>113.4</v>
      </c>
      <c r="AD228" s="81"/>
      <c r="AE228" s="81"/>
      <c r="AF228" s="81"/>
      <c r="AG228" s="81"/>
      <c r="AH228" s="81"/>
      <c r="AI228" s="81"/>
      <c r="AJ228" s="81"/>
      <c r="AK228" s="81"/>
      <c r="AL228" s="81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1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1"/>
      <c r="BO228" s="81"/>
    </row>
    <row r="229" spans="1:67" ht="15" hidden="1" x14ac:dyDescent="0.25">
      <c r="A229" s="90" t="s">
        <v>58</v>
      </c>
      <c r="B229" s="90" t="s">
        <v>356</v>
      </c>
      <c r="C229" s="81">
        <v>0</v>
      </c>
      <c r="D229" s="81">
        <v>0.5</v>
      </c>
      <c r="E229" s="81">
        <v>0</v>
      </c>
      <c r="F229" s="81">
        <v>0</v>
      </c>
      <c r="G229" s="81">
        <v>0</v>
      </c>
      <c r="H229" s="81">
        <v>0</v>
      </c>
      <c r="I229" s="81">
        <v>0</v>
      </c>
      <c r="J229" s="81">
        <v>0</v>
      </c>
      <c r="K229" s="81">
        <v>0</v>
      </c>
      <c r="L229" s="81">
        <v>0</v>
      </c>
      <c r="M229" s="81">
        <v>0</v>
      </c>
      <c r="N229" s="81">
        <v>0</v>
      </c>
      <c r="O229" s="81">
        <v>0</v>
      </c>
      <c r="P229" s="81">
        <v>0</v>
      </c>
      <c r="Q229" s="81">
        <v>0</v>
      </c>
      <c r="R229" s="81">
        <v>0</v>
      </c>
      <c r="S229" s="81">
        <v>0</v>
      </c>
      <c r="T229" s="81">
        <v>0</v>
      </c>
      <c r="U229" s="81">
        <v>0</v>
      </c>
      <c r="V229" s="81">
        <v>0</v>
      </c>
      <c r="W229" s="81">
        <v>0</v>
      </c>
      <c r="X229" s="81">
        <v>0</v>
      </c>
      <c r="Y229" s="81">
        <v>0</v>
      </c>
      <c r="Z229" s="81">
        <v>0</v>
      </c>
      <c r="AA229" s="81">
        <v>0</v>
      </c>
      <c r="AB229" s="81">
        <v>0</v>
      </c>
      <c r="AC229" s="81">
        <v>34.700000000000003</v>
      </c>
      <c r="AD229" s="81"/>
      <c r="AE229" s="81"/>
      <c r="AF229" s="81"/>
      <c r="AG229" s="81"/>
      <c r="AH229" s="81"/>
      <c r="AI229" s="81"/>
      <c r="AJ229" s="81"/>
      <c r="AK229" s="81"/>
      <c r="AL229" s="81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1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1"/>
      <c r="BO229" s="81"/>
    </row>
    <row r="230" spans="1:67" ht="15" hidden="1" x14ac:dyDescent="0.25">
      <c r="A230" s="90" t="s">
        <v>86</v>
      </c>
      <c r="B230" s="90" t="s">
        <v>640</v>
      </c>
      <c r="C230" s="81">
        <v>0</v>
      </c>
      <c r="D230" s="81">
        <v>2.4E-2</v>
      </c>
      <c r="E230" s="81">
        <v>0</v>
      </c>
      <c r="F230" s="81">
        <v>0</v>
      </c>
      <c r="G230" s="81">
        <v>0</v>
      </c>
      <c r="H230" s="81">
        <v>0</v>
      </c>
      <c r="I230" s="81">
        <v>0</v>
      </c>
      <c r="J230" s="81">
        <v>0</v>
      </c>
      <c r="K230" s="81">
        <v>0</v>
      </c>
      <c r="L230" s="81">
        <v>0</v>
      </c>
      <c r="M230" s="81">
        <v>0</v>
      </c>
      <c r="N230" s="81">
        <v>0</v>
      </c>
      <c r="O230" s="81">
        <v>0</v>
      </c>
      <c r="P230" s="81">
        <v>0</v>
      </c>
      <c r="Q230" s="81">
        <v>0</v>
      </c>
      <c r="R230" s="81">
        <v>0</v>
      </c>
      <c r="S230" s="81">
        <v>0</v>
      </c>
      <c r="T230" s="81">
        <v>0.48899999999999999</v>
      </c>
      <c r="U230" s="81">
        <v>0</v>
      </c>
      <c r="V230" s="81">
        <v>0</v>
      </c>
      <c r="W230" s="81">
        <v>0</v>
      </c>
      <c r="X230" s="81">
        <v>0</v>
      </c>
      <c r="Y230" s="81">
        <v>0</v>
      </c>
      <c r="Z230" s="81">
        <v>0</v>
      </c>
      <c r="AA230" s="81">
        <v>0</v>
      </c>
      <c r="AB230" s="81">
        <v>0</v>
      </c>
      <c r="AC230" s="81">
        <v>0.436</v>
      </c>
      <c r="AD230" s="81"/>
      <c r="AE230" s="81"/>
      <c r="AF230" s="81"/>
      <c r="AG230" s="81"/>
      <c r="AH230" s="81"/>
      <c r="AI230" s="81"/>
      <c r="AJ230" s="81"/>
      <c r="AK230" s="81"/>
      <c r="AL230" s="81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1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1"/>
      <c r="BO230" s="81"/>
    </row>
    <row r="231" spans="1:67" ht="15" hidden="1" x14ac:dyDescent="0.25">
      <c r="A231" s="90" t="s">
        <v>92</v>
      </c>
      <c r="B231" s="90" t="s">
        <v>357</v>
      </c>
      <c r="C231" s="81">
        <v>0</v>
      </c>
      <c r="D231" s="81">
        <v>9.1999999999999993</v>
      </c>
      <c r="E231" s="81">
        <v>0</v>
      </c>
      <c r="F231" s="81">
        <v>0</v>
      </c>
      <c r="G231" s="81">
        <v>0</v>
      </c>
      <c r="H231" s="81">
        <v>0</v>
      </c>
      <c r="I231" s="81">
        <v>45</v>
      </c>
      <c r="J231" s="81">
        <v>0</v>
      </c>
      <c r="K231" s="81">
        <v>0</v>
      </c>
      <c r="L231" s="81">
        <v>47</v>
      </c>
      <c r="M231" s="81">
        <v>0</v>
      </c>
      <c r="N231" s="81">
        <v>0</v>
      </c>
      <c r="O231" s="81">
        <v>42.8</v>
      </c>
      <c r="P231" s="81">
        <v>0</v>
      </c>
      <c r="Q231" s="81">
        <v>0</v>
      </c>
      <c r="R231" s="81">
        <v>0</v>
      </c>
      <c r="S231" s="81">
        <v>0</v>
      </c>
      <c r="T231" s="81">
        <v>0</v>
      </c>
      <c r="U231" s="81">
        <v>0</v>
      </c>
      <c r="V231" s="81">
        <v>0</v>
      </c>
      <c r="W231" s="81">
        <v>0</v>
      </c>
      <c r="X231" s="81">
        <v>0</v>
      </c>
      <c r="Y231" s="81">
        <v>0</v>
      </c>
      <c r="Z231" s="81">
        <v>0</v>
      </c>
      <c r="AA231" s="81">
        <v>0</v>
      </c>
      <c r="AB231" s="81">
        <v>0</v>
      </c>
      <c r="AC231" s="81">
        <v>134.69999999999999</v>
      </c>
      <c r="AD231" s="81"/>
      <c r="AE231" s="81"/>
      <c r="AF231" s="81"/>
      <c r="AG231" s="81"/>
      <c r="AH231" s="81"/>
      <c r="AI231" s="81"/>
      <c r="AJ231" s="81"/>
      <c r="AK231" s="81"/>
      <c r="AL231" s="81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1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1"/>
      <c r="BO231" s="81"/>
    </row>
    <row r="232" spans="1:67" ht="15" hidden="1" x14ac:dyDescent="0.25">
      <c r="A232" s="90" t="s">
        <v>199</v>
      </c>
      <c r="B232" s="90" t="s">
        <v>358</v>
      </c>
      <c r="C232" s="81">
        <v>0</v>
      </c>
      <c r="D232" s="81">
        <v>0.04</v>
      </c>
      <c r="E232" s="81">
        <v>0</v>
      </c>
      <c r="F232" s="81">
        <v>0</v>
      </c>
      <c r="G232" s="81">
        <v>0</v>
      </c>
      <c r="H232" s="81">
        <v>0</v>
      </c>
      <c r="I232" s="81">
        <v>0</v>
      </c>
      <c r="J232" s="81">
        <v>0</v>
      </c>
      <c r="K232" s="81">
        <v>0</v>
      </c>
      <c r="L232" s="81">
        <v>0</v>
      </c>
      <c r="M232" s="81">
        <v>0</v>
      </c>
      <c r="N232" s="81">
        <v>0</v>
      </c>
      <c r="O232" s="81">
        <v>3.97</v>
      </c>
      <c r="P232" s="81">
        <v>0</v>
      </c>
      <c r="Q232" s="81">
        <v>0</v>
      </c>
      <c r="R232" s="81">
        <v>0.59</v>
      </c>
      <c r="S232" s="81">
        <v>0</v>
      </c>
      <c r="T232" s="81">
        <v>4.43</v>
      </c>
      <c r="U232" s="81">
        <v>0.48</v>
      </c>
      <c r="V232" s="81">
        <v>0</v>
      </c>
      <c r="W232" s="81">
        <v>0</v>
      </c>
      <c r="X232" s="81">
        <v>0</v>
      </c>
      <c r="Y232" s="81">
        <v>0</v>
      </c>
      <c r="Z232" s="81">
        <v>0</v>
      </c>
      <c r="AA232" s="81">
        <v>0</v>
      </c>
      <c r="AB232" s="81">
        <v>0</v>
      </c>
      <c r="AC232" s="81">
        <v>8.5</v>
      </c>
      <c r="AD232" s="81"/>
      <c r="AE232" s="81"/>
      <c r="AF232" s="81"/>
      <c r="AG232" s="81"/>
      <c r="AH232" s="81"/>
      <c r="AI232" s="81"/>
      <c r="AJ232" s="81"/>
      <c r="AK232" s="81"/>
      <c r="AL232" s="81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1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1"/>
      <c r="BO232" s="81"/>
    </row>
    <row r="233" spans="1:67" ht="15" hidden="1" x14ac:dyDescent="0.25">
      <c r="A233" s="90" t="s">
        <v>67</v>
      </c>
      <c r="B233" s="90" t="s">
        <v>359</v>
      </c>
      <c r="C233" s="81">
        <v>0</v>
      </c>
      <c r="D233" s="81">
        <v>0.23799999999999999</v>
      </c>
      <c r="E233" s="81">
        <v>0</v>
      </c>
      <c r="F233" s="81">
        <v>5.17</v>
      </c>
      <c r="G233" s="81">
        <v>0</v>
      </c>
      <c r="H233" s="81">
        <v>0</v>
      </c>
      <c r="I233" s="81">
        <v>0</v>
      </c>
      <c r="J233" s="81">
        <v>0</v>
      </c>
      <c r="K233" s="81">
        <v>0</v>
      </c>
      <c r="L233" s="81">
        <v>0</v>
      </c>
      <c r="M233" s="81">
        <v>75.870999999999995</v>
      </c>
      <c r="N233" s="81">
        <v>0</v>
      </c>
      <c r="O233" s="81">
        <v>0</v>
      </c>
      <c r="P233" s="81">
        <v>0</v>
      </c>
      <c r="Q233" s="81">
        <v>0</v>
      </c>
      <c r="R233" s="81">
        <v>0</v>
      </c>
      <c r="S233" s="81">
        <v>0</v>
      </c>
      <c r="T233" s="81">
        <v>0</v>
      </c>
      <c r="U233" s="81">
        <v>0</v>
      </c>
      <c r="V233" s="81">
        <v>0</v>
      </c>
      <c r="W233" s="81">
        <v>0</v>
      </c>
      <c r="X233" s="81">
        <v>0</v>
      </c>
      <c r="Y233" s="81">
        <v>0</v>
      </c>
      <c r="Z233" s="81">
        <v>0</v>
      </c>
      <c r="AA233" s="81">
        <v>0</v>
      </c>
      <c r="AB233" s="81">
        <v>0</v>
      </c>
      <c r="AC233" s="81">
        <v>67.739999999999995</v>
      </c>
      <c r="AD233" s="81"/>
      <c r="AE233" s="81"/>
      <c r="AF233" s="81"/>
      <c r="AG233" s="81"/>
      <c r="AH233" s="81"/>
      <c r="AI233" s="81"/>
      <c r="AJ233" s="81"/>
      <c r="AK233" s="81"/>
      <c r="AL233" s="81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1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1"/>
      <c r="BO233" s="81"/>
    </row>
    <row r="234" spans="1:67" ht="15" hidden="1" x14ac:dyDescent="0.25">
      <c r="A234" s="90" t="s">
        <v>360</v>
      </c>
      <c r="B234" s="90" t="s">
        <v>361</v>
      </c>
      <c r="C234" s="81">
        <v>0</v>
      </c>
      <c r="D234" s="81">
        <v>1.4999999999999999E-2</v>
      </c>
      <c r="E234" s="81">
        <v>0</v>
      </c>
      <c r="F234" s="81">
        <v>0</v>
      </c>
      <c r="G234" s="81">
        <v>0</v>
      </c>
      <c r="H234" s="81">
        <v>0</v>
      </c>
      <c r="I234" s="81">
        <v>0</v>
      </c>
      <c r="J234" s="81">
        <v>0</v>
      </c>
      <c r="K234" s="81">
        <v>0</v>
      </c>
      <c r="L234" s="81">
        <v>0</v>
      </c>
      <c r="M234" s="81">
        <v>0</v>
      </c>
      <c r="N234" s="81">
        <v>0</v>
      </c>
      <c r="O234" s="81">
        <v>0</v>
      </c>
      <c r="P234" s="81">
        <v>0</v>
      </c>
      <c r="Q234" s="81">
        <v>0</v>
      </c>
      <c r="R234" s="81">
        <v>0</v>
      </c>
      <c r="S234" s="81">
        <v>0</v>
      </c>
      <c r="T234" s="81">
        <v>18.757999999999999</v>
      </c>
      <c r="U234" s="81">
        <v>0</v>
      </c>
      <c r="V234" s="81">
        <v>0</v>
      </c>
      <c r="W234" s="81">
        <v>0</v>
      </c>
      <c r="X234" s="81">
        <v>0</v>
      </c>
      <c r="Y234" s="81">
        <v>0</v>
      </c>
      <c r="Z234" s="81">
        <v>0</v>
      </c>
      <c r="AA234" s="81">
        <v>0</v>
      </c>
      <c r="AB234" s="81">
        <v>0</v>
      </c>
      <c r="AC234" s="81">
        <v>18.773</v>
      </c>
      <c r="AD234" s="81"/>
      <c r="AE234" s="81"/>
      <c r="AF234" s="81"/>
      <c r="AG234" s="81"/>
      <c r="AH234" s="81"/>
      <c r="AI234" s="81"/>
      <c r="AJ234" s="81"/>
      <c r="AK234" s="81"/>
      <c r="AL234" s="81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1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1"/>
      <c r="BO234" s="81"/>
    </row>
    <row r="235" spans="1:67" ht="15" hidden="1" x14ac:dyDescent="0.25">
      <c r="A235" s="90" t="s">
        <v>362</v>
      </c>
      <c r="B235" s="90" t="s">
        <v>363</v>
      </c>
      <c r="C235" s="81">
        <v>0</v>
      </c>
      <c r="D235" s="81">
        <v>0</v>
      </c>
      <c r="E235" s="81">
        <v>0</v>
      </c>
      <c r="F235" s="81">
        <v>0</v>
      </c>
      <c r="G235" s="81">
        <v>0</v>
      </c>
      <c r="H235" s="81">
        <v>0</v>
      </c>
      <c r="I235" s="81">
        <v>0</v>
      </c>
      <c r="J235" s="81">
        <v>0</v>
      </c>
      <c r="K235" s="81">
        <v>0</v>
      </c>
      <c r="L235" s="81">
        <v>0</v>
      </c>
      <c r="M235" s="81">
        <v>0</v>
      </c>
      <c r="N235" s="81">
        <v>0</v>
      </c>
      <c r="O235" s="81">
        <v>2.61</v>
      </c>
      <c r="P235" s="81">
        <v>0</v>
      </c>
      <c r="Q235" s="81">
        <v>0</v>
      </c>
      <c r="R235" s="81">
        <v>0.68</v>
      </c>
      <c r="S235" s="81">
        <v>0</v>
      </c>
      <c r="T235" s="81">
        <v>5.45</v>
      </c>
      <c r="U235" s="81">
        <v>0</v>
      </c>
      <c r="V235" s="81">
        <v>0</v>
      </c>
      <c r="W235" s="81">
        <v>0</v>
      </c>
      <c r="X235" s="81">
        <v>0</v>
      </c>
      <c r="Y235" s="81">
        <v>0</v>
      </c>
      <c r="Z235" s="81">
        <v>0</v>
      </c>
      <c r="AA235" s="81">
        <v>0</v>
      </c>
      <c r="AB235" s="81">
        <v>0</v>
      </c>
      <c r="AC235" s="81">
        <v>7.5</v>
      </c>
      <c r="AD235" s="81"/>
      <c r="AE235" s="81"/>
      <c r="AF235" s="81"/>
      <c r="AG235" s="81"/>
      <c r="AH235" s="81"/>
      <c r="AI235" s="81"/>
      <c r="AJ235" s="81"/>
      <c r="AK235" s="81"/>
      <c r="AL235" s="81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1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1"/>
      <c r="BO235" s="81"/>
    </row>
    <row r="236" spans="1:67" ht="15" hidden="1" x14ac:dyDescent="0.25">
      <c r="A236" s="90" t="s">
        <v>364</v>
      </c>
      <c r="B236" s="90" t="s">
        <v>365</v>
      </c>
      <c r="C236" s="81">
        <v>0</v>
      </c>
      <c r="D236" s="81">
        <v>3.1</v>
      </c>
      <c r="E236" s="81">
        <v>0</v>
      </c>
      <c r="F236" s="81">
        <v>0</v>
      </c>
      <c r="G236" s="81">
        <v>0</v>
      </c>
      <c r="H236" s="81">
        <v>0</v>
      </c>
      <c r="I236" s="81">
        <v>0</v>
      </c>
      <c r="J236" s="81">
        <v>0</v>
      </c>
      <c r="K236" s="81">
        <v>0</v>
      </c>
      <c r="L236" s="81">
        <v>0</v>
      </c>
      <c r="M236" s="81">
        <v>0</v>
      </c>
      <c r="N236" s="81">
        <v>0</v>
      </c>
      <c r="O236" s="81">
        <v>45.3</v>
      </c>
      <c r="P236" s="81">
        <v>0</v>
      </c>
      <c r="Q236" s="81">
        <v>0</v>
      </c>
      <c r="R236" s="81">
        <v>0</v>
      </c>
      <c r="S236" s="81">
        <v>0</v>
      </c>
      <c r="T236" s="81">
        <v>0</v>
      </c>
      <c r="U236" s="81">
        <v>0</v>
      </c>
      <c r="V236" s="81">
        <v>0</v>
      </c>
      <c r="W236" s="81">
        <v>0</v>
      </c>
      <c r="X236" s="81">
        <v>0</v>
      </c>
      <c r="Y236" s="81">
        <v>0</v>
      </c>
      <c r="Z236" s="81">
        <v>0</v>
      </c>
      <c r="AA236" s="81">
        <v>0</v>
      </c>
      <c r="AB236" s="81">
        <v>0</v>
      </c>
      <c r="AC236" s="81">
        <v>48.4</v>
      </c>
      <c r="AD236" s="81"/>
      <c r="AE236" s="81"/>
      <c r="AF236" s="81"/>
      <c r="AG236" s="81"/>
      <c r="AH236" s="81"/>
      <c r="AI236" s="81"/>
      <c r="AJ236" s="81"/>
      <c r="AK236" s="81"/>
      <c r="AL236" s="81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1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1"/>
      <c r="BO236" s="81"/>
    </row>
    <row r="237" spans="1:67" ht="15" hidden="1" x14ac:dyDescent="0.25">
      <c r="A237" s="90" t="s">
        <v>366</v>
      </c>
      <c r="B237" s="90" t="s">
        <v>367</v>
      </c>
      <c r="C237" s="81">
        <v>0</v>
      </c>
      <c r="D237" s="81">
        <v>2.96</v>
      </c>
      <c r="E237" s="81">
        <v>10.598000000000001</v>
      </c>
      <c r="F237" s="81">
        <v>0</v>
      </c>
      <c r="G237" s="81">
        <v>0</v>
      </c>
      <c r="H237" s="81">
        <v>0</v>
      </c>
      <c r="I237" s="81">
        <v>0</v>
      </c>
      <c r="J237" s="81">
        <v>0</v>
      </c>
      <c r="K237" s="81">
        <v>0</v>
      </c>
      <c r="L237" s="81">
        <v>0</v>
      </c>
      <c r="M237" s="81">
        <v>0</v>
      </c>
      <c r="N237" s="81">
        <v>0</v>
      </c>
      <c r="O237" s="81">
        <v>16.155999999999999</v>
      </c>
      <c r="P237" s="81">
        <v>0</v>
      </c>
      <c r="Q237" s="81">
        <v>0</v>
      </c>
      <c r="R237" s="81">
        <v>0</v>
      </c>
      <c r="S237" s="81">
        <v>0</v>
      </c>
      <c r="T237" s="81">
        <v>0</v>
      </c>
      <c r="U237" s="81">
        <v>0</v>
      </c>
      <c r="V237" s="81">
        <v>0</v>
      </c>
      <c r="W237" s="81">
        <v>0</v>
      </c>
      <c r="X237" s="81">
        <v>135.30699999999999</v>
      </c>
      <c r="Y237" s="81">
        <v>0</v>
      </c>
      <c r="Z237" s="81">
        <v>0</v>
      </c>
      <c r="AA237" s="81">
        <v>0</v>
      </c>
      <c r="AB237" s="81">
        <v>0</v>
      </c>
      <c r="AC237" s="81">
        <v>167.37799999999999</v>
      </c>
      <c r="AD237" s="81"/>
      <c r="AE237" s="81"/>
      <c r="AF237" s="81"/>
      <c r="AG237" s="81"/>
      <c r="AH237" s="81"/>
      <c r="AI237" s="81"/>
      <c r="AJ237" s="81"/>
      <c r="AK237" s="81"/>
      <c r="AL237" s="81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1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1"/>
      <c r="BO237" s="81"/>
    </row>
    <row r="238" spans="1:67" ht="15" hidden="1" x14ac:dyDescent="0.25">
      <c r="A238" s="90" t="s">
        <v>73</v>
      </c>
      <c r="B238" s="90" t="s">
        <v>368</v>
      </c>
      <c r="C238" s="81">
        <v>0</v>
      </c>
      <c r="D238" s="81">
        <v>3.2</v>
      </c>
      <c r="E238" s="81">
        <v>0</v>
      </c>
      <c r="F238" s="81">
        <v>0</v>
      </c>
      <c r="G238" s="81">
        <v>0</v>
      </c>
      <c r="H238" s="81">
        <v>0</v>
      </c>
      <c r="I238" s="81">
        <v>0</v>
      </c>
      <c r="J238" s="81">
        <v>0</v>
      </c>
      <c r="K238" s="81">
        <v>0</v>
      </c>
      <c r="L238" s="81">
        <v>1.8</v>
      </c>
      <c r="M238" s="81">
        <v>0</v>
      </c>
      <c r="N238" s="81">
        <v>23.5</v>
      </c>
      <c r="O238" s="81">
        <v>20.9</v>
      </c>
      <c r="P238" s="81">
        <v>0</v>
      </c>
      <c r="Q238" s="81">
        <v>0</v>
      </c>
      <c r="R238" s="81">
        <v>0</v>
      </c>
      <c r="S238" s="81">
        <v>0</v>
      </c>
      <c r="T238" s="81">
        <v>0</v>
      </c>
      <c r="U238" s="81">
        <v>0</v>
      </c>
      <c r="V238" s="81">
        <v>0</v>
      </c>
      <c r="W238" s="81">
        <v>0</v>
      </c>
      <c r="X238" s="81">
        <v>0</v>
      </c>
      <c r="Y238" s="81">
        <v>0</v>
      </c>
      <c r="Z238" s="81">
        <v>0</v>
      </c>
      <c r="AA238" s="81">
        <v>0</v>
      </c>
      <c r="AB238" s="81">
        <v>0</v>
      </c>
      <c r="AC238" s="81">
        <v>50.4</v>
      </c>
      <c r="AD238" s="81"/>
      <c r="AE238" s="81"/>
      <c r="AF238" s="81"/>
      <c r="AG238" s="81"/>
      <c r="AH238" s="81"/>
      <c r="AI238" s="81"/>
      <c r="AJ238" s="81"/>
      <c r="AK238" s="81"/>
      <c r="AL238" s="81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1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1"/>
      <c r="BO238" s="81"/>
    </row>
    <row r="239" spans="1:67" ht="15" hidden="1" x14ac:dyDescent="0.25">
      <c r="A239" s="90" t="s">
        <v>73</v>
      </c>
      <c r="B239" s="90" t="s">
        <v>369</v>
      </c>
      <c r="C239" s="81">
        <v>0</v>
      </c>
      <c r="D239" s="81">
        <v>0.84</v>
      </c>
      <c r="E239" s="81">
        <v>0</v>
      </c>
      <c r="F239" s="81">
        <v>0</v>
      </c>
      <c r="G239" s="81">
        <v>0</v>
      </c>
      <c r="H239" s="81">
        <v>0</v>
      </c>
      <c r="I239" s="81">
        <v>0</v>
      </c>
      <c r="J239" s="81">
        <v>0</v>
      </c>
      <c r="K239" s="81">
        <v>0</v>
      </c>
      <c r="L239" s="81">
        <v>0</v>
      </c>
      <c r="M239" s="81">
        <v>0</v>
      </c>
      <c r="N239" s="81">
        <v>0</v>
      </c>
      <c r="O239" s="81">
        <v>0</v>
      </c>
      <c r="P239" s="81">
        <v>0</v>
      </c>
      <c r="Q239" s="81">
        <v>0</v>
      </c>
      <c r="R239" s="81">
        <v>0</v>
      </c>
      <c r="S239" s="81">
        <v>0</v>
      </c>
      <c r="T239" s="81">
        <v>0</v>
      </c>
      <c r="U239" s="81">
        <v>0</v>
      </c>
      <c r="V239" s="81">
        <v>0</v>
      </c>
      <c r="W239" s="81">
        <v>0</v>
      </c>
      <c r="X239" s="81">
        <v>0</v>
      </c>
      <c r="Y239" s="81">
        <v>0</v>
      </c>
      <c r="Z239" s="81">
        <v>0</v>
      </c>
      <c r="AA239" s="81">
        <v>0</v>
      </c>
      <c r="AB239" s="81">
        <v>0</v>
      </c>
      <c r="AC239" s="81">
        <v>0.8</v>
      </c>
      <c r="AD239" s="81"/>
      <c r="AE239" s="81"/>
      <c r="AF239" s="81"/>
      <c r="AG239" s="81"/>
      <c r="AH239" s="81"/>
      <c r="AI239" s="81"/>
      <c r="AJ239" s="81"/>
      <c r="AK239" s="81"/>
      <c r="AL239" s="81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1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1"/>
      <c r="BO239" s="81"/>
    </row>
    <row r="240" spans="1:67" ht="15" hidden="1" x14ac:dyDescent="0.25">
      <c r="A240" s="90" t="s">
        <v>92</v>
      </c>
      <c r="B240" s="90" t="s">
        <v>370</v>
      </c>
      <c r="C240" s="81">
        <v>0</v>
      </c>
      <c r="D240" s="81">
        <v>2.4</v>
      </c>
      <c r="E240" s="81">
        <v>0</v>
      </c>
      <c r="F240" s="81">
        <v>0</v>
      </c>
      <c r="G240" s="81">
        <v>0</v>
      </c>
      <c r="H240" s="81">
        <v>0</v>
      </c>
      <c r="I240" s="81">
        <v>0</v>
      </c>
      <c r="J240" s="81">
        <v>0</v>
      </c>
      <c r="K240" s="81">
        <v>0</v>
      </c>
      <c r="L240" s="81">
        <v>0</v>
      </c>
      <c r="M240" s="81">
        <v>0</v>
      </c>
      <c r="N240" s="81">
        <v>0</v>
      </c>
      <c r="O240" s="81">
        <v>33.200000000000003</v>
      </c>
      <c r="P240" s="81">
        <v>0</v>
      </c>
      <c r="Q240" s="81">
        <v>0</v>
      </c>
      <c r="R240" s="81">
        <v>1.2</v>
      </c>
      <c r="S240" s="81">
        <v>0</v>
      </c>
      <c r="T240" s="81">
        <v>0.7</v>
      </c>
      <c r="U240" s="81">
        <v>0</v>
      </c>
      <c r="V240" s="81">
        <v>0</v>
      </c>
      <c r="W240" s="81">
        <v>0</v>
      </c>
      <c r="X240" s="81">
        <v>0</v>
      </c>
      <c r="Y240" s="81">
        <v>0.1</v>
      </c>
      <c r="Z240" s="81">
        <v>0.3</v>
      </c>
      <c r="AA240" s="81">
        <v>0.7</v>
      </c>
      <c r="AB240" s="81">
        <v>0</v>
      </c>
      <c r="AC240" s="81">
        <v>38.4</v>
      </c>
      <c r="AD240" s="81"/>
      <c r="AE240" s="81"/>
      <c r="AF240" s="81"/>
      <c r="AG240" s="81"/>
      <c r="AH240" s="81"/>
      <c r="AI240" s="81"/>
      <c r="AJ240" s="81"/>
      <c r="AK240" s="81"/>
      <c r="AL240" s="81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1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1"/>
      <c r="BO240" s="81"/>
    </row>
    <row r="241" spans="1:67" ht="15" hidden="1" x14ac:dyDescent="0.25">
      <c r="A241" s="90" t="s">
        <v>371</v>
      </c>
      <c r="B241" s="90" t="s">
        <v>372</v>
      </c>
      <c r="C241" s="81">
        <v>0</v>
      </c>
      <c r="D241" s="81">
        <v>0.66</v>
      </c>
      <c r="E241" s="81">
        <v>0</v>
      </c>
      <c r="F241" s="81">
        <v>0</v>
      </c>
      <c r="G241" s="81">
        <v>0</v>
      </c>
      <c r="H241" s="81">
        <v>0</v>
      </c>
      <c r="I241" s="81">
        <v>0</v>
      </c>
      <c r="J241" s="81">
        <v>0</v>
      </c>
      <c r="K241" s="81">
        <v>0</v>
      </c>
      <c r="L241" s="81">
        <v>0</v>
      </c>
      <c r="M241" s="81">
        <v>0</v>
      </c>
      <c r="N241" s="81">
        <v>0</v>
      </c>
      <c r="O241" s="81">
        <v>0</v>
      </c>
      <c r="P241" s="81">
        <v>0</v>
      </c>
      <c r="Q241" s="81">
        <v>0</v>
      </c>
      <c r="R241" s="81">
        <v>0</v>
      </c>
      <c r="S241" s="81">
        <v>0</v>
      </c>
      <c r="T241" s="81">
        <v>0</v>
      </c>
      <c r="U241" s="81">
        <v>0</v>
      </c>
      <c r="V241" s="81">
        <v>0</v>
      </c>
      <c r="W241" s="81">
        <v>21.34</v>
      </c>
      <c r="X241" s="81">
        <v>0</v>
      </c>
      <c r="Y241" s="81">
        <v>0</v>
      </c>
      <c r="Z241" s="81">
        <v>0</v>
      </c>
      <c r="AA241" s="81">
        <v>0</v>
      </c>
      <c r="AB241" s="81">
        <v>0</v>
      </c>
      <c r="AC241" s="81">
        <v>0</v>
      </c>
      <c r="AD241" s="81"/>
      <c r="AE241" s="81"/>
      <c r="AF241" s="81"/>
      <c r="AG241" s="81"/>
      <c r="AH241" s="81"/>
      <c r="AI241" s="81"/>
      <c r="AJ241" s="81"/>
      <c r="AK241" s="81"/>
      <c r="AL241" s="81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1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1"/>
      <c r="BO241" s="81"/>
    </row>
    <row r="242" spans="1:67" ht="15" hidden="1" x14ac:dyDescent="0.25">
      <c r="A242" s="90" t="s">
        <v>92</v>
      </c>
      <c r="B242" s="90" t="s">
        <v>373</v>
      </c>
      <c r="C242" s="81">
        <v>0</v>
      </c>
      <c r="D242" s="81">
        <v>0.7</v>
      </c>
      <c r="E242" s="81">
        <v>0</v>
      </c>
      <c r="F242" s="81">
        <v>0</v>
      </c>
      <c r="G242" s="81">
        <v>0</v>
      </c>
      <c r="H242" s="81">
        <v>0</v>
      </c>
      <c r="I242" s="81">
        <v>0</v>
      </c>
      <c r="J242" s="81">
        <v>0</v>
      </c>
      <c r="K242" s="81">
        <v>0</v>
      </c>
      <c r="L242" s="81">
        <v>14.9</v>
      </c>
      <c r="M242" s="81">
        <v>0</v>
      </c>
      <c r="N242" s="81">
        <v>0</v>
      </c>
      <c r="O242" s="81">
        <v>0</v>
      </c>
      <c r="P242" s="81">
        <v>0</v>
      </c>
      <c r="Q242" s="81">
        <v>0</v>
      </c>
      <c r="R242" s="81">
        <v>0</v>
      </c>
      <c r="S242" s="81">
        <v>0</v>
      </c>
      <c r="T242" s="81">
        <v>0</v>
      </c>
      <c r="U242" s="81">
        <v>0</v>
      </c>
      <c r="V242" s="81">
        <v>0</v>
      </c>
      <c r="W242" s="81">
        <v>0</v>
      </c>
      <c r="X242" s="81">
        <v>0</v>
      </c>
      <c r="Y242" s="81">
        <v>0</v>
      </c>
      <c r="Z242" s="81">
        <v>0</v>
      </c>
      <c r="AA242" s="81">
        <v>0</v>
      </c>
      <c r="AB242" s="81">
        <v>0</v>
      </c>
      <c r="AC242" s="81">
        <v>11.6</v>
      </c>
      <c r="AD242" s="81"/>
      <c r="AE242" s="81"/>
      <c r="AF242" s="81"/>
      <c r="AG242" s="81"/>
      <c r="AH242" s="81"/>
      <c r="AI242" s="81"/>
      <c r="AJ242" s="81"/>
      <c r="AK242" s="81"/>
      <c r="AL242" s="81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1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1"/>
      <c r="BO242" s="81"/>
    </row>
    <row r="243" spans="1:67" ht="15" hidden="1" x14ac:dyDescent="0.25">
      <c r="A243" s="90" t="s">
        <v>71</v>
      </c>
      <c r="B243" s="90" t="s">
        <v>374</v>
      </c>
      <c r="C243" s="81">
        <v>0</v>
      </c>
      <c r="D243" s="81">
        <v>0.1</v>
      </c>
      <c r="E243" s="81">
        <v>0</v>
      </c>
      <c r="F243" s="81">
        <v>0</v>
      </c>
      <c r="G243" s="81">
        <v>0</v>
      </c>
      <c r="H243" s="81">
        <v>0</v>
      </c>
      <c r="I243" s="81">
        <v>0</v>
      </c>
      <c r="J243" s="81">
        <v>0</v>
      </c>
      <c r="K243" s="81">
        <v>0</v>
      </c>
      <c r="L243" s="81">
        <v>0</v>
      </c>
      <c r="M243" s="81">
        <v>0</v>
      </c>
      <c r="N243" s="81">
        <v>0</v>
      </c>
      <c r="O243" s="81">
        <v>0</v>
      </c>
      <c r="P243" s="81">
        <v>0</v>
      </c>
      <c r="Q243" s="81">
        <v>0</v>
      </c>
      <c r="R243" s="81">
        <v>0</v>
      </c>
      <c r="S243" s="81">
        <v>0</v>
      </c>
      <c r="T243" s="81">
        <v>4.0999999999999996</v>
      </c>
      <c r="U243" s="81">
        <v>0</v>
      </c>
      <c r="V243" s="81">
        <v>0</v>
      </c>
      <c r="W243" s="81">
        <v>0</v>
      </c>
      <c r="X243" s="81">
        <v>0</v>
      </c>
      <c r="Y243" s="81">
        <v>0</v>
      </c>
      <c r="Z243" s="81">
        <v>0</v>
      </c>
      <c r="AA243" s="81">
        <v>0</v>
      </c>
      <c r="AB243" s="81">
        <v>0</v>
      </c>
      <c r="AC243" s="81">
        <v>3.8</v>
      </c>
      <c r="AD243" s="81"/>
      <c r="AE243" s="81"/>
      <c r="AF243" s="81"/>
      <c r="AG243" s="81"/>
      <c r="AH243" s="81"/>
      <c r="AI243" s="81"/>
      <c r="AJ243" s="81"/>
      <c r="AK243" s="81"/>
      <c r="AL243" s="81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1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1"/>
      <c r="BO243" s="81"/>
    </row>
    <row r="244" spans="1:67" ht="15" hidden="1" x14ac:dyDescent="0.25">
      <c r="A244" s="90" t="s">
        <v>218</v>
      </c>
      <c r="B244" s="90" t="s">
        <v>375</v>
      </c>
      <c r="C244" s="81">
        <v>0</v>
      </c>
      <c r="D244" s="81">
        <v>0.1</v>
      </c>
      <c r="E244" s="81">
        <v>0</v>
      </c>
      <c r="F244" s="81">
        <v>0</v>
      </c>
      <c r="G244" s="81">
        <v>0</v>
      </c>
      <c r="H244" s="81">
        <v>0</v>
      </c>
      <c r="I244" s="81">
        <v>0</v>
      </c>
      <c r="J244" s="81">
        <v>0</v>
      </c>
      <c r="K244" s="81">
        <v>0</v>
      </c>
      <c r="L244" s="81">
        <v>0</v>
      </c>
      <c r="M244" s="81">
        <v>0</v>
      </c>
      <c r="N244" s="81">
        <v>0</v>
      </c>
      <c r="O244" s="81">
        <v>0</v>
      </c>
      <c r="P244" s="81">
        <v>0</v>
      </c>
      <c r="Q244" s="81">
        <v>0</v>
      </c>
      <c r="R244" s="81">
        <v>0</v>
      </c>
      <c r="S244" s="81">
        <v>0</v>
      </c>
      <c r="T244" s="81">
        <v>6.82</v>
      </c>
      <c r="U244" s="81">
        <v>0</v>
      </c>
      <c r="V244" s="81">
        <v>0</v>
      </c>
      <c r="W244" s="81">
        <v>0</v>
      </c>
      <c r="X244" s="81">
        <v>0</v>
      </c>
      <c r="Y244" s="81">
        <v>0</v>
      </c>
      <c r="Z244" s="81">
        <v>0</v>
      </c>
      <c r="AA244" s="81">
        <v>0.4</v>
      </c>
      <c r="AB244" s="81">
        <v>0</v>
      </c>
      <c r="AC244" s="81">
        <v>7.8</v>
      </c>
      <c r="AD244" s="81"/>
      <c r="AE244" s="81"/>
      <c r="AF244" s="81"/>
      <c r="AG244" s="81"/>
      <c r="AH244" s="81"/>
      <c r="AI244" s="81"/>
      <c r="AJ244" s="81"/>
      <c r="AK244" s="81"/>
      <c r="AL244" s="81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1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1"/>
      <c r="BO244" s="81"/>
    </row>
    <row r="245" spans="1:67" ht="15" hidden="1" x14ac:dyDescent="0.25">
      <c r="A245" s="90" t="s">
        <v>376</v>
      </c>
      <c r="B245" s="90" t="s">
        <v>377</v>
      </c>
      <c r="C245" s="81">
        <v>0.7</v>
      </c>
      <c r="D245" s="81">
        <v>1.4</v>
      </c>
      <c r="E245" s="81">
        <v>0</v>
      </c>
      <c r="F245" s="81">
        <v>11.8</v>
      </c>
      <c r="G245" s="81">
        <v>0</v>
      </c>
      <c r="H245" s="81">
        <v>0.6</v>
      </c>
      <c r="I245" s="81">
        <v>37.4</v>
      </c>
      <c r="J245" s="81">
        <v>0</v>
      </c>
      <c r="K245" s="81">
        <v>4.8</v>
      </c>
      <c r="L245" s="81">
        <v>0</v>
      </c>
      <c r="M245" s="81">
        <v>6.2</v>
      </c>
      <c r="N245" s="81">
        <v>0</v>
      </c>
      <c r="O245" s="81">
        <v>0</v>
      </c>
      <c r="P245" s="81">
        <v>0</v>
      </c>
      <c r="Q245" s="81">
        <v>0</v>
      </c>
      <c r="R245" s="81">
        <v>0</v>
      </c>
      <c r="S245" s="81">
        <v>0</v>
      </c>
      <c r="T245" s="81">
        <v>0</v>
      </c>
      <c r="U245" s="81">
        <v>0</v>
      </c>
      <c r="V245" s="81">
        <v>0</v>
      </c>
      <c r="W245" s="81">
        <v>0</v>
      </c>
      <c r="X245" s="81">
        <v>0</v>
      </c>
      <c r="Y245" s="81">
        <v>0</v>
      </c>
      <c r="Z245" s="81">
        <v>0</v>
      </c>
      <c r="AA245" s="81">
        <v>0</v>
      </c>
      <c r="AB245" s="81">
        <v>0</v>
      </c>
      <c r="AC245" s="81">
        <v>57</v>
      </c>
      <c r="AD245" s="81"/>
      <c r="AE245" s="81"/>
      <c r="AF245" s="81"/>
      <c r="AG245" s="81"/>
      <c r="AH245" s="81"/>
      <c r="AI245" s="81"/>
      <c r="AJ245" s="81"/>
      <c r="AK245" s="81"/>
      <c r="AL245" s="81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1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1"/>
      <c r="BO245" s="81"/>
    </row>
    <row r="246" spans="1:67" ht="15" hidden="1" x14ac:dyDescent="0.25">
      <c r="A246" s="90" t="s">
        <v>76</v>
      </c>
      <c r="B246" s="90" t="s">
        <v>378</v>
      </c>
      <c r="C246" s="81">
        <v>0</v>
      </c>
      <c r="D246" s="81">
        <v>0.13100000000000001</v>
      </c>
      <c r="E246" s="81">
        <v>0</v>
      </c>
      <c r="F246" s="81">
        <v>0</v>
      </c>
      <c r="G246" s="81">
        <v>0</v>
      </c>
      <c r="H246" s="81">
        <v>0</v>
      </c>
      <c r="I246" s="81">
        <v>0</v>
      </c>
      <c r="J246" s="81">
        <v>0</v>
      </c>
      <c r="K246" s="81">
        <v>0</v>
      </c>
      <c r="L246" s="81">
        <v>0</v>
      </c>
      <c r="M246" s="81">
        <v>0</v>
      </c>
      <c r="N246" s="81">
        <v>0</v>
      </c>
      <c r="O246" s="81">
        <v>0</v>
      </c>
      <c r="P246" s="81">
        <v>0</v>
      </c>
      <c r="Q246" s="81">
        <v>0</v>
      </c>
      <c r="R246" s="81">
        <v>0</v>
      </c>
      <c r="S246" s="81">
        <v>0</v>
      </c>
      <c r="T246" s="81">
        <v>3.9159999999999999</v>
      </c>
      <c r="U246" s="81">
        <v>0</v>
      </c>
      <c r="V246" s="81">
        <v>0</v>
      </c>
      <c r="W246" s="81">
        <v>0</v>
      </c>
      <c r="X246" s="81">
        <v>0</v>
      </c>
      <c r="Y246" s="81">
        <v>0</v>
      </c>
      <c r="Z246" s="81">
        <v>0</v>
      </c>
      <c r="AA246" s="81">
        <v>0</v>
      </c>
      <c r="AB246" s="81">
        <v>0</v>
      </c>
      <c r="AC246" s="81">
        <v>4.0469999999999997</v>
      </c>
      <c r="AD246" s="81"/>
      <c r="AE246" s="81"/>
      <c r="AF246" s="81"/>
      <c r="AG246" s="81"/>
      <c r="AH246" s="81"/>
      <c r="AI246" s="81"/>
      <c r="AJ246" s="81"/>
      <c r="AK246" s="81"/>
      <c r="AL246" s="81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1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1"/>
      <c r="BO246" s="81"/>
    </row>
    <row r="247" spans="1:67" ht="15" hidden="1" x14ac:dyDescent="0.25">
      <c r="A247" s="90" t="s">
        <v>193</v>
      </c>
      <c r="B247" s="90" t="s">
        <v>379</v>
      </c>
      <c r="C247" s="81">
        <v>0</v>
      </c>
      <c r="D247" s="81">
        <v>0.112</v>
      </c>
      <c r="E247" s="81">
        <v>0</v>
      </c>
      <c r="F247" s="81">
        <v>0</v>
      </c>
      <c r="G247" s="81">
        <v>0</v>
      </c>
      <c r="H247" s="81">
        <v>0</v>
      </c>
      <c r="I247" s="81">
        <v>0</v>
      </c>
      <c r="J247" s="81">
        <v>0</v>
      </c>
      <c r="K247" s="81">
        <v>0</v>
      </c>
      <c r="L247" s="81">
        <v>0</v>
      </c>
      <c r="M247" s="81">
        <v>0.16600000000000001</v>
      </c>
      <c r="N247" s="81">
        <v>0</v>
      </c>
      <c r="O247" s="81">
        <v>19.268000000000001</v>
      </c>
      <c r="P247" s="81">
        <v>0</v>
      </c>
      <c r="Q247" s="81">
        <v>0</v>
      </c>
      <c r="R247" s="81">
        <v>0</v>
      </c>
      <c r="S247" s="81">
        <v>0</v>
      </c>
      <c r="T247" s="81">
        <v>0</v>
      </c>
      <c r="U247" s="81">
        <v>0</v>
      </c>
      <c r="V247" s="81">
        <v>0</v>
      </c>
      <c r="W247" s="81">
        <v>0</v>
      </c>
      <c r="X247" s="81">
        <v>0</v>
      </c>
      <c r="Y247" s="81">
        <v>0</v>
      </c>
      <c r="Z247" s="81">
        <v>0</v>
      </c>
      <c r="AA247" s="81">
        <v>0.113</v>
      </c>
      <c r="AB247" s="81">
        <v>0</v>
      </c>
      <c r="AC247" s="81">
        <v>19.440999999999999</v>
      </c>
      <c r="AD247" s="81"/>
      <c r="AE247" s="81"/>
      <c r="AF247" s="81"/>
      <c r="AG247" s="81"/>
      <c r="AH247" s="81"/>
      <c r="AI247" s="81"/>
      <c r="AJ247" s="81"/>
      <c r="AK247" s="81"/>
      <c r="AL247" s="81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1"/>
      <c r="BD247" s="81"/>
      <c r="BE247" s="81"/>
      <c r="BF247" s="81"/>
      <c r="BG247" s="81"/>
      <c r="BH247" s="81"/>
      <c r="BI247" s="81"/>
      <c r="BJ247" s="81"/>
      <c r="BK247" s="81"/>
      <c r="BL247" s="81"/>
      <c r="BM247" s="81"/>
      <c r="BN247" s="81"/>
      <c r="BO247" s="81"/>
    </row>
    <row r="248" spans="1:67" ht="15" hidden="1" x14ac:dyDescent="0.25">
      <c r="A248" s="90" t="s">
        <v>89</v>
      </c>
      <c r="B248" s="90" t="s">
        <v>380</v>
      </c>
      <c r="C248" s="81">
        <v>0</v>
      </c>
      <c r="D248" s="81">
        <v>3.0539999999999998</v>
      </c>
      <c r="E248" s="81">
        <v>0</v>
      </c>
      <c r="F248" s="81">
        <v>0</v>
      </c>
      <c r="G248" s="81">
        <v>0</v>
      </c>
      <c r="H248" s="81">
        <v>0</v>
      </c>
      <c r="I248" s="81">
        <v>0</v>
      </c>
      <c r="J248" s="81">
        <v>0</v>
      </c>
      <c r="K248" s="81">
        <v>0</v>
      </c>
      <c r="L248" s="81">
        <v>0</v>
      </c>
      <c r="M248" s="81">
        <v>0</v>
      </c>
      <c r="N248" s="81">
        <v>0</v>
      </c>
      <c r="O248" s="81">
        <v>0</v>
      </c>
      <c r="P248" s="81">
        <v>0</v>
      </c>
      <c r="Q248" s="81">
        <v>0</v>
      </c>
      <c r="R248" s="81">
        <v>0</v>
      </c>
      <c r="S248" s="81">
        <v>8.44</v>
      </c>
      <c r="T248" s="81">
        <v>0</v>
      </c>
      <c r="U248" s="81">
        <v>0</v>
      </c>
      <c r="V248" s="81">
        <v>0</v>
      </c>
      <c r="W248" s="81">
        <v>6.1639999999999997</v>
      </c>
      <c r="X248" s="81">
        <v>0</v>
      </c>
      <c r="Y248" s="81">
        <v>0</v>
      </c>
      <c r="Z248" s="81">
        <v>0</v>
      </c>
      <c r="AA248" s="81">
        <v>0.26400000000000001</v>
      </c>
      <c r="AB248" s="81">
        <v>0</v>
      </c>
      <c r="AC248" s="81">
        <v>13.833</v>
      </c>
      <c r="AD248" s="81"/>
      <c r="AE248" s="81"/>
      <c r="AF248" s="81"/>
      <c r="AG248" s="81"/>
      <c r="AH248" s="81"/>
      <c r="AI248" s="81"/>
      <c r="AJ248" s="81"/>
      <c r="AK248" s="81"/>
      <c r="AL248" s="81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1"/>
      <c r="BD248" s="81"/>
      <c r="BE248" s="81"/>
      <c r="BF248" s="81"/>
      <c r="BG248" s="81"/>
      <c r="BH248" s="81"/>
      <c r="BI248" s="81"/>
      <c r="BJ248" s="81"/>
      <c r="BK248" s="81"/>
      <c r="BL248" s="81"/>
      <c r="BM248" s="81"/>
      <c r="BN248" s="81"/>
      <c r="BO248" s="81"/>
    </row>
    <row r="249" spans="1:67" ht="15" hidden="1" x14ac:dyDescent="0.25">
      <c r="A249" s="90" t="s">
        <v>381</v>
      </c>
      <c r="B249" s="90" t="s">
        <v>382</v>
      </c>
      <c r="C249" s="81">
        <v>0</v>
      </c>
      <c r="D249" s="81">
        <v>0</v>
      </c>
      <c r="E249" s="81">
        <v>0</v>
      </c>
      <c r="F249" s="81">
        <v>0</v>
      </c>
      <c r="G249" s="81">
        <v>0</v>
      </c>
      <c r="H249" s="81">
        <v>0</v>
      </c>
      <c r="I249" s="81">
        <v>0</v>
      </c>
      <c r="J249" s="81">
        <v>0</v>
      </c>
      <c r="K249" s="81">
        <v>0</v>
      </c>
      <c r="L249" s="81">
        <v>0</v>
      </c>
      <c r="M249" s="81">
        <v>0</v>
      </c>
      <c r="N249" s="81">
        <v>0</v>
      </c>
      <c r="O249" s="81">
        <v>0</v>
      </c>
      <c r="P249" s="81">
        <v>0</v>
      </c>
      <c r="Q249" s="81">
        <v>0</v>
      </c>
      <c r="R249" s="81">
        <v>0</v>
      </c>
      <c r="S249" s="81">
        <v>0</v>
      </c>
      <c r="T249" s="81">
        <v>0</v>
      </c>
      <c r="U249" s="81">
        <v>0</v>
      </c>
      <c r="V249" s="81">
        <v>0</v>
      </c>
      <c r="W249" s="81">
        <v>0</v>
      </c>
      <c r="X249" s="81">
        <v>0</v>
      </c>
      <c r="Y249" s="81">
        <v>0</v>
      </c>
      <c r="Z249" s="81">
        <v>0</v>
      </c>
      <c r="AA249" s="81">
        <v>0</v>
      </c>
      <c r="AB249" s="81">
        <v>0</v>
      </c>
      <c r="AC249" s="81">
        <v>0</v>
      </c>
      <c r="AD249" s="81"/>
      <c r="AE249" s="81"/>
      <c r="AF249" s="81"/>
      <c r="AG249" s="81"/>
      <c r="AH249" s="81"/>
      <c r="AI249" s="81"/>
      <c r="AJ249" s="81"/>
      <c r="AK249" s="81"/>
      <c r="AL249" s="81"/>
      <c r="AM249" s="81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1"/>
      <c r="BD249" s="81"/>
      <c r="BE249" s="81"/>
      <c r="BF249" s="81"/>
      <c r="BG249" s="81"/>
      <c r="BH249" s="81"/>
      <c r="BI249" s="81"/>
      <c r="BJ249" s="81"/>
      <c r="BK249" s="81"/>
      <c r="BL249" s="81"/>
      <c r="BM249" s="81"/>
      <c r="BN249" s="81"/>
      <c r="BO249" s="81"/>
    </row>
    <row r="250" spans="1:67" ht="15" hidden="1" x14ac:dyDescent="0.25">
      <c r="A250" s="90" t="s">
        <v>261</v>
      </c>
      <c r="B250" s="90" t="s">
        <v>383</v>
      </c>
      <c r="C250" s="81">
        <v>0</v>
      </c>
      <c r="D250" s="81">
        <v>4.9550000000000001</v>
      </c>
      <c r="E250" s="81">
        <v>0</v>
      </c>
      <c r="F250" s="81">
        <v>0</v>
      </c>
      <c r="G250" s="81">
        <v>0</v>
      </c>
      <c r="H250" s="81">
        <v>0</v>
      </c>
      <c r="I250" s="81">
        <v>0</v>
      </c>
      <c r="J250" s="81">
        <v>0</v>
      </c>
      <c r="K250" s="81">
        <v>0</v>
      </c>
      <c r="L250" s="81">
        <v>0</v>
      </c>
      <c r="M250" s="81">
        <v>0</v>
      </c>
      <c r="N250" s="81">
        <v>0</v>
      </c>
      <c r="O250" s="81">
        <v>0</v>
      </c>
      <c r="P250" s="81">
        <v>0</v>
      </c>
      <c r="Q250" s="81">
        <v>0</v>
      </c>
      <c r="R250" s="81">
        <v>0</v>
      </c>
      <c r="S250" s="81">
        <v>0</v>
      </c>
      <c r="T250" s="81">
        <v>0</v>
      </c>
      <c r="U250" s="81">
        <v>0</v>
      </c>
      <c r="V250" s="81">
        <v>0</v>
      </c>
      <c r="W250" s="81">
        <v>0</v>
      </c>
      <c r="X250" s="81">
        <v>0</v>
      </c>
      <c r="Y250" s="81">
        <v>0</v>
      </c>
      <c r="Z250" s="81">
        <v>0</v>
      </c>
      <c r="AA250" s="81">
        <v>0</v>
      </c>
      <c r="AB250" s="81">
        <v>0</v>
      </c>
      <c r="AC250" s="81">
        <v>4.0999999999999996</v>
      </c>
      <c r="AD250" s="81"/>
      <c r="AE250" s="81"/>
      <c r="AF250" s="81"/>
      <c r="AG250" s="81"/>
      <c r="AH250" s="81"/>
      <c r="AI250" s="81"/>
      <c r="AJ250" s="81"/>
      <c r="AK250" s="81"/>
      <c r="AL250" s="81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1"/>
      <c r="BD250" s="81"/>
      <c r="BE250" s="81"/>
      <c r="BF250" s="81"/>
      <c r="BG250" s="81"/>
      <c r="BH250" s="81"/>
      <c r="BI250" s="81"/>
      <c r="BJ250" s="81"/>
      <c r="BK250" s="81"/>
      <c r="BL250" s="81"/>
      <c r="BM250" s="81"/>
      <c r="BN250" s="81"/>
      <c r="BO250" s="81"/>
    </row>
    <row r="251" spans="1:67" ht="15" hidden="1" x14ac:dyDescent="0.25">
      <c r="A251" s="90" t="s">
        <v>255</v>
      </c>
      <c r="B251" s="90" t="s">
        <v>384</v>
      </c>
      <c r="C251" s="81">
        <v>0</v>
      </c>
      <c r="D251" s="81">
        <v>1.3779999999999999</v>
      </c>
      <c r="E251" s="81">
        <v>0</v>
      </c>
      <c r="F251" s="81">
        <v>2.57</v>
      </c>
      <c r="G251" s="81">
        <v>0</v>
      </c>
      <c r="H251" s="81">
        <v>0</v>
      </c>
      <c r="I251" s="81">
        <v>0</v>
      </c>
      <c r="J251" s="81">
        <v>0</v>
      </c>
      <c r="K251" s="81">
        <v>0</v>
      </c>
      <c r="L251" s="81">
        <v>0</v>
      </c>
      <c r="M251" s="81">
        <v>0</v>
      </c>
      <c r="N251" s="81">
        <v>0</v>
      </c>
      <c r="O251" s="81">
        <v>23.405999999999999</v>
      </c>
      <c r="P251" s="81">
        <v>0</v>
      </c>
      <c r="Q251" s="81">
        <v>13.821</v>
      </c>
      <c r="R251" s="81">
        <v>0</v>
      </c>
      <c r="S251" s="81">
        <v>0</v>
      </c>
      <c r="T251" s="81">
        <v>0</v>
      </c>
      <c r="U251" s="81">
        <v>0</v>
      </c>
      <c r="V251" s="81">
        <v>0</v>
      </c>
      <c r="W251" s="81">
        <v>0</v>
      </c>
      <c r="X251" s="81">
        <v>0</v>
      </c>
      <c r="Y251" s="81">
        <v>0</v>
      </c>
      <c r="Z251" s="81">
        <v>0</v>
      </c>
      <c r="AA251" s="81">
        <v>1.1017999999999999</v>
      </c>
      <c r="AB251" s="81">
        <v>0</v>
      </c>
      <c r="AC251" s="81">
        <v>36.951000000000001</v>
      </c>
      <c r="AD251" s="81"/>
      <c r="AE251" s="81"/>
      <c r="AF251" s="81"/>
      <c r="AG251" s="81"/>
      <c r="AH251" s="81"/>
      <c r="AI251" s="81"/>
      <c r="AJ251" s="81"/>
      <c r="AK251" s="81"/>
      <c r="AL251" s="81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1"/>
      <c r="BD251" s="81"/>
      <c r="BE251" s="81"/>
      <c r="BF251" s="81"/>
      <c r="BG251" s="81"/>
      <c r="BH251" s="81"/>
      <c r="BI251" s="81"/>
      <c r="BJ251" s="81"/>
      <c r="BK251" s="81"/>
      <c r="BL251" s="81"/>
      <c r="BM251" s="81"/>
      <c r="BN251" s="81"/>
      <c r="BO251" s="81"/>
    </row>
    <row r="252" spans="1:67" ht="15" hidden="1" x14ac:dyDescent="0.25">
      <c r="A252" s="90" t="s">
        <v>67</v>
      </c>
      <c r="B252" s="90" t="s">
        <v>385</v>
      </c>
      <c r="C252" s="81">
        <v>0</v>
      </c>
      <c r="D252" s="81">
        <v>0</v>
      </c>
      <c r="E252" s="81">
        <v>5.2</v>
      </c>
      <c r="F252" s="81">
        <v>0</v>
      </c>
      <c r="G252" s="81">
        <v>0</v>
      </c>
      <c r="H252" s="81">
        <v>0</v>
      </c>
      <c r="I252" s="81">
        <v>0</v>
      </c>
      <c r="J252" s="81">
        <v>0</v>
      </c>
      <c r="K252" s="81">
        <v>0</v>
      </c>
      <c r="L252" s="81">
        <v>0</v>
      </c>
      <c r="M252" s="81">
        <v>20.100000000000001</v>
      </c>
      <c r="N252" s="81">
        <v>0</v>
      </c>
      <c r="O252" s="81">
        <v>0</v>
      </c>
      <c r="P252" s="81">
        <v>0</v>
      </c>
      <c r="Q252" s="81">
        <v>0</v>
      </c>
      <c r="R252" s="81">
        <v>0</v>
      </c>
      <c r="S252" s="81">
        <v>0</v>
      </c>
      <c r="T252" s="81">
        <v>0</v>
      </c>
      <c r="U252" s="81">
        <v>0</v>
      </c>
      <c r="V252" s="81">
        <v>0</v>
      </c>
      <c r="W252" s="81">
        <v>0</v>
      </c>
      <c r="X252" s="81">
        <v>0</v>
      </c>
      <c r="Y252" s="81">
        <v>0</v>
      </c>
      <c r="Z252" s="81">
        <v>0</v>
      </c>
      <c r="AA252" s="81">
        <v>0</v>
      </c>
      <c r="AB252" s="81">
        <v>0</v>
      </c>
      <c r="AC252" s="81">
        <v>22.8</v>
      </c>
      <c r="AD252" s="81"/>
      <c r="AE252" s="81"/>
      <c r="AF252" s="81"/>
      <c r="AG252" s="81"/>
      <c r="AH252" s="81"/>
      <c r="AI252" s="81"/>
      <c r="AJ252" s="81"/>
      <c r="AK252" s="81"/>
      <c r="AL252" s="81"/>
      <c r="AM252" s="81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1"/>
      <c r="BD252" s="81"/>
      <c r="BE252" s="81"/>
      <c r="BF252" s="81"/>
      <c r="BG252" s="81"/>
      <c r="BH252" s="81"/>
      <c r="BI252" s="81"/>
      <c r="BJ252" s="81"/>
      <c r="BK252" s="81"/>
      <c r="BL252" s="81"/>
      <c r="BM252" s="81"/>
      <c r="BN252" s="81"/>
      <c r="BO252" s="81"/>
    </row>
    <row r="253" spans="1:67" ht="15" hidden="1" x14ac:dyDescent="0.25">
      <c r="A253" s="90" t="s">
        <v>386</v>
      </c>
      <c r="B253" s="90" t="s">
        <v>387</v>
      </c>
      <c r="C253" s="81">
        <v>0</v>
      </c>
      <c r="D253" s="81">
        <v>0</v>
      </c>
      <c r="E253" s="81">
        <v>0</v>
      </c>
      <c r="F253" s="81">
        <v>0</v>
      </c>
      <c r="G253" s="81">
        <v>0</v>
      </c>
      <c r="H253" s="81">
        <v>0</v>
      </c>
      <c r="I253" s="81">
        <v>0</v>
      </c>
      <c r="J253" s="81">
        <v>0</v>
      </c>
      <c r="K253" s="81">
        <v>0</v>
      </c>
      <c r="L253" s="81">
        <v>0</v>
      </c>
      <c r="M253" s="81">
        <v>0</v>
      </c>
      <c r="N253" s="81">
        <v>0</v>
      </c>
      <c r="O253" s="81">
        <v>0</v>
      </c>
      <c r="P253" s="81">
        <v>0</v>
      </c>
      <c r="Q253" s="81">
        <v>0</v>
      </c>
      <c r="R253" s="81">
        <v>0</v>
      </c>
      <c r="S253" s="81">
        <v>0</v>
      </c>
      <c r="T253" s="81">
        <v>0</v>
      </c>
      <c r="U253" s="81">
        <v>0</v>
      </c>
      <c r="V253" s="81">
        <v>0</v>
      </c>
      <c r="W253" s="81">
        <v>0</v>
      </c>
      <c r="X253" s="81">
        <v>0</v>
      </c>
      <c r="Y253" s="81">
        <v>0</v>
      </c>
      <c r="Z253" s="81">
        <v>0</v>
      </c>
      <c r="AA253" s="81">
        <v>0</v>
      </c>
      <c r="AB253" s="81">
        <v>0</v>
      </c>
      <c r="AC253" s="81">
        <v>0</v>
      </c>
      <c r="AD253" s="81"/>
      <c r="AE253" s="81"/>
      <c r="AF253" s="81"/>
      <c r="AG253" s="81"/>
      <c r="AH253" s="81"/>
      <c r="AI253" s="81"/>
      <c r="AJ253" s="81"/>
      <c r="AK253" s="81"/>
      <c r="AL253" s="81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1"/>
      <c r="BD253" s="81"/>
      <c r="BE253" s="81"/>
      <c r="BF253" s="81"/>
      <c r="BG253" s="81"/>
      <c r="BH253" s="81"/>
      <c r="BI253" s="81"/>
      <c r="BJ253" s="81"/>
      <c r="BK253" s="81"/>
      <c r="BL253" s="81"/>
      <c r="BM253" s="81"/>
      <c r="BN253" s="81"/>
      <c r="BO253" s="81"/>
    </row>
    <row r="254" spans="1:67" ht="15" hidden="1" x14ac:dyDescent="0.25">
      <c r="A254" s="90" t="s">
        <v>771</v>
      </c>
      <c r="B254" s="90" t="s">
        <v>388</v>
      </c>
      <c r="C254" s="81">
        <v>0</v>
      </c>
      <c r="D254" s="81">
        <v>0</v>
      </c>
      <c r="E254" s="81">
        <v>0</v>
      </c>
      <c r="F254" s="81">
        <v>0</v>
      </c>
      <c r="G254" s="81">
        <v>0</v>
      </c>
      <c r="H254" s="81">
        <v>0</v>
      </c>
      <c r="I254" s="81">
        <v>0</v>
      </c>
      <c r="J254" s="81">
        <v>0</v>
      </c>
      <c r="K254" s="81">
        <v>0</v>
      </c>
      <c r="L254" s="81">
        <v>0</v>
      </c>
      <c r="M254" s="81">
        <v>0</v>
      </c>
      <c r="N254" s="81">
        <v>0</v>
      </c>
      <c r="O254" s="81">
        <v>0</v>
      </c>
      <c r="P254" s="81">
        <v>0</v>
      </c>
      <c r="Q254" s="81">
        <v>0</v>
      </c>
      <c r="R254" s="81">
        <v>0</v>
      </c>
      <c r="S254" s="81">
        <v>0</v>
      </c>
      <c r="T254" s="81">
        <v>0</v>
      </c>
      <c r="U254" s="81">
        <v>0</v>
      </c>
      <c r="V254" s="81">
        <v>0</v>
      </c>
      <c r="W254" s="81">
        <v>0</v>
      </c>
      <c r="X254" s="81">
        <v>0</v>
      </c>
      <c r="Y254" s="81">
        <v>0</v>
      </c>
      <c r="Z254" s="81">
        <v>0</v>
      </c>
      <c r="AA254" s="81">
        <v>0</v>
      </c>
      <c r="AB254" s="81">
        <v>0</v>
      </c>
      <c r="AC254" s="81">
        <v>21.7</v>
      </c>
      <c r="AD254" s="81"/>
      <c r="AE254" s="81"/>
      <c r="AF254" s="81"/>
      <c r="AG254" s="81"/>
      <c r="AH254" s="81"/>
      <c r="AI254" s="81"/>
      <c r="AJ254" s="81"/>
      <c r="AK254" s="81"/>
      <c r="AL254" s="81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1"/>
      <c r="BD254" s="81"/>
      <c r="BE254" s="81"/>
      <c r="BF254" s="81"/>
      <c r="BG254" s="81"/>
      <c r="BH254" s="81"/>
      <c r="BI254" s="81"/>
      <c r="BJ254" s="81"/>
      <c r="BK254" s="81"/>
      <c r="BL254" s="81"/>
      <c r="BM254" s="81"/>
      <c r="BN254" s="81"/>
      <c r="BO254" s="81"/>
    </row>
    <row r="255" spans="1:67" ht="15" hidden="1" x14ac:dyDescent="0.25">
      <c r="A255" s="90" t="s">
        <v>60</v>
      </c>
      <c r="B255" s="90" t="s">
        <v>389</v>
      </c>
      <c r="C255" s="81">
        <v>0</v>
      </c>
      <c r="D255" s="81">
        <v>1.02</v>
      </c>
      <c r="E255" s="81">
        <v>0</v>
      </c>
      <c r="F255" s="81">
        <v>10.06</v>
      </c>
      <c r="G255" s="81">
        <v>0</v>
      </c>
      <c r="H255" s="81">
        <v>0</v>
      </c>
      <c r="I255" s="81">
        <v>0</v>
      </c>
      <c r="J255" s="81">
        <v>0</v>
      </c>
      <c r="K255" s="81">
        <v>0</v>
      </c>
      <c r="L255" s="81">
        <v>0</v>
      </c>
      <c r="M255" s="81">
        <v>0</v>
      </c>
      <c r="N255" s="81">
        <v>0</v>
      </c>
      <c r="O255" s="81">
        <v>0</v>
      </c>
      <c r="P255" s="81">
        <v>0</v>
      </c>
      <c r="Q255" s="81">
        <v>0</v>
      </c>
      <c r="R255" s="81">
        <v>0</v>
      </c>
      <c r="S255" s="81">
        <v>0</v>
      </c>
      <c r="T255" s="81">
        <v>0</v>
      </c>
      <c r="U255" s="81">
        <v>0</v>
      </c>
      <c r="V255" s="81">
        <v>0</v>
      </c>
      <c r="W255" s="81">
        <v>43.5</v>
      </c>
      <c r="X255" s="81">
        <v>0</v>
      </c>
      <c r="Y255" s="81">
        <v>0</v>
      </c>
      <c r="Z255" s="81">
        <v>0</v>
      </c>
      <c r="AA255" s="81">
        <v>0</v>
      </c>
      <c r="AB255" s="81">
        <v>0</v>
      </c>
      <c r="AC255" s="81">
        <v>50.46</v>
      </c>
      <c r="AD255" s="81"/>
      <c r="AE255" s="81"/>
      <c r="AF255" s="81"/>
      <c r="AG255" s="81"/>
      <c r="AH255" s="81"/>
      <c r="AI255" s="81"/>
      <c r="AJ255" s="81"/>
      <c r="AK255" s="81"/>
      <c r="AL255" s="81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1"/>
      <c r="BD255" s="81"/>
      <c r="BE255" s="81"/>
      <c r="BF255" s="81"/>
      <c r="BG255" s="81"/>
      <c r="BH255" s="81"/>
      <c r="BI255" s="81"/>
      <c r="BJ255" s="81"/>
      <c r="BK255" s="81"/>
      <c r="BL255" s="81"/>
      <c r="BM255" s="81"/>
      <c r="BN255" s="81"/>
      <c r="BO255" s="81"/>
    </row>
    <row r="256" spans="1:67" ht="15" hidden="1" x14ac:dyDescent="0.25">
      <c r="A256" s="90" t="s">
        <v>771</v>
      </c>
      <c r="B256" s="90" t="s">
        <v>390</v>
      </c>
      <c r="C256" s="81">
        <v>0</v>
      </c>
      <c r="D256" s="81">
        <v>0.39800000000000002</v>
      </c>
      <c r="E256" s="81">
        <v>0</v>
      </c>
      <c r="F256" s="81">
        <v>0</v>
      </c>
      <c r="G256" s="81">
        <v>0</v>
      </c>
      <c r="H256" s="81">
        <v>0</v>
      </c>
      <c r="I256" s="81">
        <v>0</v>
      </c>
      <c r="J256" s="81">
        <v>0</v>
      </c>
      <c r="K256" s="81">
        <v>0</v>
      </c>
      <c r="L256" s="81">
        <v>0</v>
      </c>
      <c r="M256" s="81">
        <v>0</v>
      </c>
      <c r="N256" s="81">
        <v>0</v>
      </c>
      <c r="O256" s="81">
        <v>0</v>
      </c>
      <c r="P256" s="81">
        <v>0</v>
      </c>
      <c r="Q256" s="81">
        <v>0</v>
      </c>
      <c r="R256" s="81">
        <v>0</v>
      </c>
      <c r="S256" s="81">
        <v>2.165</v>
      </c>
      <c r="T256" s="81">
        <v>0</v>
      </c>
      <c r="U256" s="81">
        <v>0</v>
      </c>
      <c r="V256" s="81">
        <v>0</v>
      </c>
      <c r="W256" s="81">
        <v>0</v>
      </c>
      <c r="X256" s="81">
        <v>0</v>
      </c>
      <c r="Y256" s="81">
        <v>0</v>
      </c>
      <c r="Z256" s="81">
        <v>0</v>
      </c>
      <c r="AA256" s="81">
        <v>0</v>
      </c>
      <c r="AB256" s="81">
        <v>0</v>
      </c>
      <c r="AC256" s="81">
        <v>2.2229999999999999</v>
      </c>
      <c r="AD256" s="81"/>
      <c r="AE256" s="81"/>
      <c r="AF256" s="81"/>
      <c r="AG256" s="81"/>
      <c r="AH256" s="81"/>
      <c r="AI256" s="81"/>
      <c r="AJ256" s="81"/>
      <c r="AK256" s="81"/>
      <c r="AL256" s="81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1"/>
      <c r="BD256" s="81"/>
      <c r="BE256" s="81"/>
      <c r="BF256" s="81"/>
      <c r="BG256" s="81"/>
      <c r="BH256" s="81"/>
      <c r="BI256" s="81"/>
      <c r="BJ256" s="81"/>
      <c r="BK256" s="81"/>
      <c r="BL256" s="81"/>
      <c r="BM256" s="81"/>
      <c r="BN256" s="81"/>
      <c r="BO256" s="81"/>
    </row>
    <row r="257" spans="1:67" ht="15" hidden="1" x14ac:dyDescent="0.25">
      <c r="A257" s="90" t="s">
        <v>92</v>
      </c>
      <c r="B257" s="90" t="s">
        <v>391</v>
      </c>
      <c r="C257" s="81">
        <v>0</v>
      </c>
      <c r="D257" s="81">
        <v>0.2</v>
      </c>
      <c r="E257" s="81">
        <v>0</v>
      </c>
      <c r="F257" s="81">
        <v>0</v>
      </c>
      <c r="G257" s="81">
        <v>0</v>
      </c>
      <c r="H257" s="81">
        <v>0</v>
      </c>
      <c r="I257" s="81">
        <v>0</v>
      </c>
      <c r="J257" s="81">
        <v>0</v>
      </c>
      <c r="K257" s="81">
        <v>0</v>
      </c>
      <c r="L257" s="81">
        <v>0</v>
      </c>
      <c r="M257" s="81">
        <v>0</v>
      </c>
      <c r="N257" s="81">
        <v>0</v>
      </c>
      <c r="O257" s="81">
        <v>0</v>
      </c>
      <c r="P257" s="81">
        <v>0</v>
      </c>
      <c r="Q257" s="81">
        <v>0</v>
      </c>
      <c r="R257" s="81">
        <v>0</v>
      </c>
      <c r="S257" s="81">
        <v>0</v>
      </c>
      <c r="T257" s="81">
        <v>1.9</v>
      </c>
      <c r="U257" s="81">
        <v>0</v>
      </c>
      <c r="V257" s="81">
        <v>0</v>
      </c>
      <c r="W257" s="81">
        <v>0</v>
      </c>
      <c r="X257" s="81">
        <v>0</v>
      </c>
      <c r="Y257" s="81">
        <v>0</v>
      </c>
      <c r="Z257" s="81">
        <v>0</v>
      </c>
      <c r="AA257" s="81">
        <v>0</v>
      </c>
      <c r="AB257" s="81">
        <v>0</v>
      </c>
      <c r="AC257" s="81">
        <v>2.1</v>
      </c>
      <c r="AD257" s="81"/>
      <c r="AE257" s="81"/>
      <c r="AF257" s="81"/>
      <c r="AG257" s="81"/>
      <c r="AH257" s="81"/>
      <c r="AI257" s="81"/>
      <c r="AJ257" s="81"/>
      <c r="AK257" s="81"/>
      <c r="AL257" s="81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1"/>
      <c r="BD257" s="81"/>
      <c r="BE257" s="81"/>
      <c r="BF257" s="81"/>
      <c r="BG257" s="81"/>
      <c r="BH257" s="81"/>
      <c r="BI257" s="81"/>
      <c r="BJ257" s="81"/>
      <c r="BK257" s="81"/>
      <c r="BL257" s="81"/>
      <c r="BM257" s="81"/>
      <c r="BN257" s="81"/>
      <c r="BO257" s="81"/>
    </row>
    <row r="258" spans="1:67" ht="15" hidden="1" x14ac:dyDescent="0.25">
      <c r="A258" s="90" t="s">
        <v>76</v>
      </c>
      <c r="B258" s="90" t="s">
        <v>392</v>
      </c>
      <c r="C258" s="81">
        <v>0</v>
      </c>
      <c r="D258" s="81">
        <v>0.77600000000000002</v>
      </c>
      <c r="E258" s="81">
        <v>0</v>
      </c>
      <c r="F258" s="81">
        <v>0</v>
      </c>
      <c r="G258" s="81">
        <v>0</v>
      </c>
      <c r="H258" s="81">
        <v>0</v>
      </c>
      <c r="I258" s="81">
        <v>0</v>
      </c>
      <c r="J258" s="81">
        <v>0</v>
      </c>
      <c r="K258" s="81">
        <v>0</v>
      </c>
      <c r="L258" s="81">
        <v>0</v>
      </c>
      <c r="M258" s="81">
        <v>0</v>
      </c>
      <c r="N258" s="81">
        <v>0</v>
      </c>
      <c r="O258" s="81">
        <v>28.600999999999999</v>
      </c>
      <c r="P258" s="81">
        <v>0</v>
      </c>
      <c r="Q258" s="81">
        <v>0</v>
      </c>
      <c r="R258" s="81">
        <v>0</v>
      </c>
      <c r="S258" s="81">
        <v>0</v>
      </c>
      <c r="T258" s="81">
        <v>1.3149999999999999</v>
      </c>
      <c r="U258" s="81">
        <v>0</v>
      </c>
      <c r="V258" s="81">
        <v>0</v>
      </c>
      <c r="W258" s="81">
        <v>0</v>
      </c>
      <c r="X258" s="81">
        <v>0</v>
      </c>
      <c r="Y258" s="81">
        <v>0</v>
      </c>
      <c r="Z258" s="81">
        <v>0</v>
      </c>
      <c r="AA258" s="81">
        <v>0.13300000000000001</v>
      </c>
      <c r="AB258" s="81">
        <v>0</v>
      </c>
      <c r="AC258" s="81">
        <v>35.743000000000002</v>
      </c>
      <c r="AD258" s="81"/>
      <c r="AE258" s="81"/>
      <c r="AF258" s="81"/>
      <c r="AG258" s="81"/>
      <c r="AH258" s="81"/>
      <c r="AI258" s="81"/>
      <c r="AJ258" s="81"/>
      <c r="AK258" s="81"/>
      <c r="AL258" s="81"/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1"/>
      <c r="BA258" s="81"/>
      <c r="BB258" s="81"/>
      <c r="BC258" s="81"/>
      <c r="BD258" s="81"/>
      <c r="BE258" s="81"/>
      <c r="BF258" s="81"/>
      <c r="BG258" s="81"/>
      <c r="BH258" s="81"/>
      <c r="BI258" s="81"/>
      <c r="BJ258" s="81"/>
      <c r="BK258" s="81"/>
      <c r="BL258" s="81"/>
      <c r="BM258" s="81"/>
      <c r="BN258" s="81"/>
      <c r="BO258" s="81"/>
    </row>
    <row r="259" spans="1:67" ht="15" hidden="1" x14ac:dyDescent="0.25">
      <c r="A259" s="90" t="s">
        <v>92</v>
      </c>
      <c r="B259" s="90" t="s">
        <v>393</v>
      </c>
      <c r="C259" s="81">
        <v>0</v>
      </c>
      <c r="D259" s="81">
        <v>0.1</v>
      </c>
      <c r="E259" s="81">
        <v>0</v>
      </c>
      <c r="F259" s="81">
        <v>0</v>
      </c>
      <c r="G259" s="81">
        <v>0</v>
      </c>
      <c r="H259" s="81">
        <v>0</v>
      </c>
      <c r="I259" s="81">
        <v>0</v>
      </c>
      <c r="J259" s="81">
        <v>0</v>
      </c>
      <c r="K259" s="81">
        <v>0</v>
      </c>
      <c r="L259" s="81">
        <v>0</v>
      </c>
      <c r="M259" s="81">
        <v>0</v>
      </c>
      <c r="N259" s="81">
        <v>0.2</v>
      </c>
      <c r="O259" s="81">
        <v>7.7</v>
      </c>
      <c r="P259" s="81">
        <v>0</v>
      </c>
      <c r="Q259" s="81">
        <v>0</v>
      </c>
      <c r="R259" s="81">
        <v>0</v>
      </c>
      <c r="S259" s="81">
        <v>0</v>
      </c>
      <c r="T259" s="81">
        <v>0.8</v>
      </c>
      <c r="U259" s="81">
        <v>0</v>
      </c>
      <c r="V259" s="81">
        <v>0</v>
      </c>
      <c r="W259" s="81">
        <v>0</v>
      </c>
      <c r="X259" s="81">
        <v>0</v>
      </c>
      <c r="Y259" s="81">
        <v>0</v>
      </c>
      <c r="Z259" s="81">
        <v>0</v>
      </c>
      <c r="AA259" s="81">
        <v>0</v>
      </c>
      <c r="AB259" s="81">
        <v>0</v>
      </c>
      <c r="AC259" s="81">
        <v>6.5</v>
      </c>
      <c r="AD259" s="81"/>
      <c r="AE259" s="81"/>
      <c r="AF259" s="81"/>
      <c r="AG259" s="81"/>
      <c r="AH259" s="81"/>
      <c r="AI259" s="81"/>
      <c r="AJ259" s="81"/>
      <c r="AK259" s="81"/>
      <c r="AL259" s="81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1"/>
      <c r="BD259" s="81"/>
      <c r="BE259" s="81"/>
      <c r="BF259" s="81"/>
      <c r="BG259" s="81"/>
      <c r="BH259" s="81"/>
      <c r="BI259" s="81"/>
      <c r="BJ259" s="81"/>
      <c r="BK259" s="81"/>
      <c r="BL259" s="81"/>
      <c r="BM259" s="81"/>
      <c r="BN259" s="81"/>
      <c r="BO259" s="81"/>
    </row>
    <row r="260" spans="1:67" ht="15" hidden="1" x14ac:dyDescent="0.25">
      <c r="A260" s="90" t="s">
        <v>394</v>
      </c>
      <c r="B260" s="90" t="s">
        <v>395</v>
      </c>
      <c r="C260" s="81">
        <v>0</v>
      </c>
      <c r="D260" s="81">
        <v>0</v>
      </c>
      <c r="E260" s="81">
        <v>0</v>
      </c>
      <c r="F260" s="81">
        <v>0</v>
      </c>
      <c r="G260" s="81">
        <v>0</v>
      </c>
      <c r="H260" s="81">
        <v>2.0299999999999998</v>
      </c>
      <c r="I260" s="81">
        <v>0</v>
      </c>
      <c r="J260" s="81">
        <v>0</v>
      </c>
      <c r="K260" s="81">
        <v>0</v>
      </c>
      <c r="L260" s="81">
        <v>0</v>
      </c>
      <c r="M260" s="81">
        <v>42</v>
      </c>
      <c r="N260" s="81">
        <v>0</v>
      </c>
      <c r="O260" s="81">
        <v>8</v>
      </c>
      <c r="P260" s="81">
        <v>0</v>
      </c>
      <c r="Q260" s="81">
        <v>0</v>
      </c>
      <c r="R260" s="81">
        <v>0</v>
      </c>
      <c r="S260" s="81">
        <v>0</v>
      </c>
      <c r="T260" s="81">
        <v>0</v>
      </c>
      <c r="U260" s="81">
        <v>0</v>
      </c>
      <c r="V260" s="81">
        <v>0</v>
      </c>
      <c r="W260" s="81">
        <v>0</v>
      </c>
      <c r="X260" s="81">
        <v>0</v>
      </c>
      <c r="Y260" s="81">
        <v>0</v>
      </c>
      <c r="Z260" s="81">
        <v>0</v>
      </c>
      <c r="AA260" s="81">
        <v>0.6</v>
      </c>
      <c r="AB260" s="81">
        <v>0</v>
      </c>
      <c r="AC260" s="81">
        <v>46.411000000000001</v>
      </c>
      <c r="AD260" s="81"/>
      <c r="AE260" s="81"/>
      <c r="AF260" s="81"/>
      <c r="AG260" s="81"/>
      <c r="AH260" s="81"/>
      <c r="AI260" s="81"/>
      <c r="AJ260" s="81"/>
      <c r="AK260" s="81"/>
      <c r="AL260" s="81"/>
      <c r="AM260" s="81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1"/>
      <c r="BD260" s="81"/>
      <c r="BE260" s="81"/>
      <c r="BF260" s="81"/>
      <c r="BG260" s="81"/>
      <c r="BH260" s="81"/>
      <c r="BI260" s="81"/>
      <c r="BJ260" s="81"/>
      <c r="BK260" s="81"/>
      <c r="BL260" s="81"/>
      <c r="BM260" s="81"/>
      <c r="BN260" s="81"/>
      <c r="BO260" s="81"/>
    </row>
    <row r="261" spans="1:67" ht="15" hidden="1" x14ac:dyDescent="0.25">
      <c r="A261" s="90" t="s">
        <v>98</v>
      </c>
      <c r="B261" s="90" t="s">
        <v>396</v>
      </c>
      <c r="C261" s="81">
        <v>0</v>
      </c>
      <c r="D261" s="81">
        <v>5.8000000000000003E-2</v>
      </c>
      <c r="E261" s="81">
        <v>0</v>
      </c>
      <c r="F261" s="81">
        <v>0</v>
      </c>
      <c r="G261" s="81">
        <v>0</v>
      </c>
      <c r="H261" s="81">
        <v>0</v>
      </c>
      <c r="I261" s="81">
        <v>0</v>
      </c>
      <c r="J261" s="81">
        <v>0</v>
      </c>
      <c r="K261" s="81">
        <v>0</v>
      </c>
      <c r="L261" s="81">
        <v>0</v>
      </c>
      <c r="M261" s="81">
        <v>0</v>
      </c>
      <c r="N261" s="81">
        <v>0</v>
      </c>
      <c r="O261" s="81">
        <v>0</v>
      </c>
      <c r="P261" s="81">
        <v>0</v>
      </c>
      <c r="Q261" s="81">
        <v>0</v>
      </c>
      <c r="R261" s="81">
        <v>0</v>
      </c>
      <c r="S261" s="81">
        <v>2.6640000000000001</v>
      </c>
      <c r="T261" s="81">
        <v>0</v>
      </c>
      <c r="U261" s="81">
        <v>0</v>
      </c>
      <c r="V261" s="81">
        <v>0</v>
      </c>
      <c r="W261" s="81">
        <v>0</v>
      </c>
      <c r="X261" s="81">
        <v>0</v>
      </c>
      <c r="Y261" s="81">
        <v>0</v>
      </c>
      <c r="Z261" s="81">
        <v>0</v>
      </c>
      <c r="AA261" s="81">
        <v>0</v>
      </c>
      <c r="AB261" s="81">
        <v>0</v>
      </c>
      <c r="AC261" s="81">
        <v>2.722</v>
      </c>
      <c r="AD261" s="81"/>
      <c r="AE261" s="81"/>
      <c r="AF261" s="81"/>
      <c r="AG261" s="81"/>
      <c r="AH261" s="81"/>
      <c r="AI261" s="81"/>
      <c r="AJ261" s="81"/>
      <c r="AK261" s="81"/>
      <c r="AL261" s="81"/>
      <c r="AM261" s="81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1"/>
      <c r="BD261" s="81"/>
      <c r="BE261" s="81"/>
      <c r="BF261" s="81"/>
      <c r="BG261" s="81"/>
      <c r="BH261" s="81"/>
      <c r="BI261" s="81"/>
      <c r="BJ261" s="81"/>
      <c r="BK261" s="81"/>
      <c r="BL261" s="81"/>
      <c r="BM261" s="81"/>
      <c r="BN261" s="81"/>
      <c r="BO261" s="81"/>
    </row>
    <row r="262" spans="1:67" ht="15" hidden="1" x14ac:dyDescent="0.25">
      <c r="A262" s="90" t="s">
        <v>92</v>
      </c>
      <c r="B262" s="90" t="s">
        <v>397</v>
      </c>
      <c r="C262" s="81">
        <v>0</v>
      </c>
      <c r="D262" s="81">
        <v>1.5</v>
      </c>
      <c r="E262" s="81">
        <v>0</v>
      </c>
      <c r="F262" s="81">
        <v>0</v>
      </c>
      <c r="G262" s="81">
        <v>0</v>
      </c>
      <c r="H262" s="81">
        <v>0</v>
      </c>
      <c r="I262" s="81">
        <v>0</v>
      </c>
      <c r="J262" s="81">
        <v>0</v>
      </c>
      <c r="K262" s="81">
        <v>0</v>
      </c>
      <c r="L262" s="81">
        <v>7.4</v>
      </c>
      <c r="M262" s="81">
        <v>0</v>
      </c>
      <c r="N262" s="81">
        <v>0</v>
      </c>
      <c r="O262" s="81">
        <v>17</v>
      </c>
      <c r="P262" s="81">
        <v>0</v>
      </c>
      <c r="Q262" s="81">
        <v>0</v>
      </c>
      <c r="R262" s="81">
        <v>0</v>
      </c>
      <c r="S262" s="81">
        <v>0</v>
      </c>
      <c r="T262" s="81">
        <v>0</v>
      </c>
      <c r="U262" s="81">
        <v>0</v>
      </c>
      <c r="V262" s="81">
        <v>0</v>
      </c>
      <c r="W262" s="81">
        <v>0</v>
      </c>
      <c r="X262" s="81">
        <v>0</v>
      </c>
      <c r="Y262" s="81">
        <v>0</v>
      </c>
      <c r="Z262" s="81">
        <v>0</v>
      </c>
      <c r="AA262" s="81">
        <v>0</v>
      </c>
      <c r="AB262" s="81">
        <v>0</v>
      </c>
      <c r="AC262" s="81">
        <v>25.7</v>
      </c>
      <c r="AD262" s="81"/>
      <c r="AE262" s="81"/>
      <c r="AF262" s="81"/>
      <c r="AG262" s="81"/>
      <c r="AH262" s="81"/>
      <c r="AI262" s="81"/>
      <c r="AJ262" s="81"/>
      <c r="AK262" s="81"/>
      <c r="AL262" s="81"/>
      <c r="AM262" s="81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1"/>
      <c r="BD262" s="81"/>
      <c r="BE262" s="81"/>
      <c r="BF262" s="81"/>
      <c r="BG262" s="81"/>
      <c r="BH262" s="81"/>
      <c r="BI262" s="81"/>
      <c r="BJ262" s="81"/>
      <c r="BK262" s="81"/>
      <c r="BL262" s="81"/>
      <c r="BM262" s="81"/>
      <c r="BN262" s="81"/>
      <c r="BO262" s="81"/>
    </row>
    <row r="263" spans="1:67" ht="15" hidden="1" x14ac:dyDescent="0.25">
      <c r="A263" s="90" t="s">
        <v>398</v>
      </c>
      <c r="B263" s="90" t="s">
        <v>399</v>
      </c>
      <c r="C263" s="81">
        <v>0</v>
      </c>
      <c r="D263" s="81">
        <v>0.15</v>
      </c>
      <c r="E263" s="81">
        <v>0</v>
      </c>
      <c r="F263" s="81">
        <v>0</v>
      </c>
      <c r="G263" s="81">
        <v>0</v>
      </c>
      <c r="H263" s="81">
        <v>0</v>
      </c>
      <c r="I263" s="81">
        <v>0</v>
      </c>
      <c r="J263" s="81">
        <v>0</v>
      </c>
      <c r="K263" s="81">
        <v>0</v>
      </c>
      <c r="L263" s="81">
        <v>0</v>
      </c>
      <c r="M263" s="81">
        <v>44.917999999999999</v>
      </c>
      <c r="N263" s="81">
        <v>0</v>
      </c>
      <c r="O263" s="81">
        <v>0</v>
      </c>
      <c r="P263" s="81">
        <v>0</v>
      </c>
      <c r="Q263" s="81">
        <v>0</v>
      </c>
      <c r="R263" s="81">
        <v>0</v>
      </c>
      <c r="S263" s="81">
        <v>0</v>
      </c>
      <c r="T263" s="81">
        <v>0</v>
      </c>
      <c r="U263" s="81">
        <v>0</v>
      </c>
      <c r="V263" s="81">
        <v>0</v>
      </c>
      <c r="W263" s="81">
        <v>0</v>
      </c>
      <c r="X263" s="81">
        <v>0</v>
      </c>
      <c r="Y263" s="81">
        <v>0</v>
      </c>
      <c r="Z263" s="81">
        <v>0</v>
      </c>
      <c r="AA263" s="81">
        <v>0</v>
      </c>
      <c r="AB263" s="81">
        <v>0</v>
      </c>
      <c r="AC263" s="81">
        <v>45.067999999999998</v>
      </c>
      <c r="AD263" s="81"/>
      <c r="AE263" s="81"/>
      <c r="AF263" s="81"/>
      <c r="AG263" s="81"/>
      <c r="AH263" s="81"/>
      <c r="AI263" s="81"/>
      <c r="AJ263" s="81"/>
      <c r="AK263" s="81"/>
      <c r="AL263" s="81"/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1"/>
      <c r="BD263" s="81"/>
      <c r="BE263" s="81"/>
      <c r="BF263" s="81"/>
      <c r="BG263" s="81"/>
      <c r="BH263" s="81"/>
      <c r="BI263" s="81"/>
      <c r="BJ263" s="81"/>
      <c r="BK263" s="81"/>
      <c r="BL263" s="81"/>
      <c r="BM263" s="81"/>
      <c r="BN263" s="81"/>
      <c r="BO263" s="81"/>
    </row>
    <row r="264" spans="1:67" ht="15" hidden="1" x14ac:dyDescent="0.25">
      <c r="A264" s="90" t="s">
        <v>400</v>
      </c>
      <c r="B264" s="90" t="s">
        <v>401</v>
      </c>
      <c r="C264" s="81">
        <v>0</v>
      </c>
      <c r="D264" s="81">
        <v>16.600000000000001</v>
      </c>
      <c r="E264" s="81">
        <v>1.6</v>
      </c>
      <c r="F264" s="81">
        <v>0</v>
      </c>
      <c r="G264" s="81">
        <v>0</v>
      </c>
      <c r="H264" s="81">
        <v>16.8</v>
      </c>
      <c r="I264" s="81">
        <v>0</v>
      </c>
      <c r="J264" s="81">
        <v>0</v>
      </c>
      <c r="K264" s="81">
        <v>0</v>
      </c>
      <c r="L264" s="81">
        <v>32</v>
      </c>
      <c r="M264" s="81">
        <v>0</v>
      </c>
      <c r="N264" s="81">
        <v>0</v>
      </c>
      <c r="O264" s="81">
        <v>32</v>
      </c>
      <c r="P264" s="81">
        <v>0</v>
      </c>
      <c r="Q264" s="81">
        <v>0</v>
      </c>
      <c r="R264" s="81">
        <v>24</v>
      </c>
      <c r="S264" s="81">
        <v>0</v>
      </c>
      <c r="T264" s="81">
        <v>0</v>
      </c>
      <c r="U264" s="81">
        <v>0</v>
      </c>
      <c r="V264" s="81">
        <v>0</v>
      </c>
      <c r="W264" s="81">
        <v>0</v>
      </c>
      <c r="X264" s="81">
        <v>0</v>
      </c>
      <c r="Y264" s="81">
        <v>2.9</v>
      </c>
      <c r="Z264" s="81">
        <v>7.9</v>
      </c>
      <c r="AA264" s="81">
        <v>0</v>
      </c>
      <c r="AB264" s="81">
        <v>0</v>
      </c>
      <c r="AC264" s="81">
        <v>124</v>
      </c>
      <c r="AD264" s="81"/>
      <c r="AE264" s="81"/>
      <c r="AF264" s="81"/>
      <c r="AG264" s="81"/>
      <c r="AH264" s="81"/>
      <c r="AI264" s="81"/>
      <c r="AJ264" s="81"/>
      <c r="AK264" s="81"/>
      <c r="AL264" s="81"/>
      <c r="AM264" s="81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1"/>
      <c r="BD264" s="81"/>
      <c r="BE264" s="81"/>
      <c r="BF264" s="81"/>
      <c r="BG264" s="81"/>
      <c r="BH264" s="81"/>
      <c r="BI264" s="81"/>
      <c r="BJ264" s="81"/>
      <c r="BK264" s="81"/>
      <c r="BL264" s="81"/>
      <c r="BM264" s="81"/>
      <c r="BN264" s="81"/>
      <c r="BO264" s="81"/>
    </row>
    <row r="265" spans="1:67" ht="15" hidden="1" x14ac:dyDescent="0.25">
      <c r="A265" s="90" t="s">
        <v>402</v>
      </c>
      <c r="B265" s="90" t="s">
        <v>403</v>
      </c>
      <c r="C265" s="81">
        <v>0</v>
      </c>
      <c r="D265" s="81">
        <v>0.4</v>
      </c>
      <c r="E265" s="81">
        <v>0</v>
      </c>
      <c r="F265" s="81">
        <v>0</v>
      </c>
      <c r="G265" s="81">
        <v>0</v>
      </c>
      <c r="H265" s="81">
        <v>0</v>
      </c>
      <c r="I265" s="81">
        <v>0</v>
      </c>
      <c r="J265" s="81">
        <v>0</v>
      </c>
      <c r="K265" s="81">
        <v>0</v>
      </c>
      <c r="L265" s="81">
        <v>0</v>
      </c>
      <c r="M265" s="81">
        <v>0</v>
      </c>
      <c r="N265" s="81">
        <v>0</v>
      </c>
      <c r="O265" s="81">
        <v>0</v>
      </c>
      <c r="P265" s="81">
        <v>0</v>
      </c>
      <c r="Q265" s="81">
        <v>0</v>
      </c>
      <c r="R265" s="81">
        <v>0</v>
      </c>
      <c r="S265" s="81">
        <v>0</v>
      </c>
      <c r="T265" s="81">
        <v>0</v>
      </c>
      <c r="U265" s="81">
        <v>0</v>
      </c>
      <c r="V265" s="81">
        <v>0</v>
      </c>
      <c r="W265" s="81">
        <v>0</v>
      </c>
      <c r="X265" s="81">
        <v>0</v>
      </c>
      <c r="Y265" s="81">
        <v>0</v>
      </c>
      <c r="Z265" s="81">
        <v>0</v>
      </c>
      <c r="AA265" s="81">
        <v>0</v>
      </c>
      <c r="AB265" s="81">
        <v>0</v>
      </c>
      <c r="AC265" s="81">
        <v>0</v>
      </c>
      <c r="AD265" s="81"/>
      <c r="AE265" s="81"/>
      <c r="AF265" s="81"/>
      <c r="AG265" s="81"/>
      <c r="AH265" s="81"/>
      <c r="AI265" s="81"/>
      <c r="AJ265" s="81"/>
      <c r="AK265" s="81"/>
      <c r="AL265" s="81"/>
      <c r="AM265" s="81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1"/>
      <c r="BD265" s="81"/>
      <c r="BE265" s="81"/>
      <c r="BF265" s="81"/>
      <c r="BG265" s="81"/>
      <c r="BH265" s="81"/>
      <c r="BI265" s="81"/>
      <c r="BJ265" s="81"/>
      <c r="BK265" s="81"/>
      <c r="BL265" s="81"/>
      <c r="BM265" s="81"/>
      <c r="BN265" s="81"/>
      <c r="BO265" s="81"/>
    </row>
    <row r="266" spans="1:67" ht="15" hidden="1" x14ac:dyDescent="0.25">
      <c r="A266" s="90" t="s">
        <v>404</v>
      </c>
      <c r="B266" s="90" t="s">
        <v>405</v>
      </c>
      <c r="C266" s="81">
        <v>0</v>
      </c>
      <c r="D266" s="81">
        <v>1.238</v>
      </c>
      <c r="E266" s="81">
        <v>0</v>
      </c>
      <c r="F266" s="81">
        <v>0</v>
      </c>
      <c r="G266" s="81">
        <v>0</v>
      </c>
      <c r="H266" s="81">
        <v>0</v>
      </c>
      <c r="I266" s="81">
        <v>0</v>
      </c>
      <c r="J266" s="81">
        <v>0</v>
      </c>
      <c r="K266" s="81">
        <v>0</v>
      </c>
      <c r="L266" s="81">
        <v>0</v>
      </c>
      <c r="M266" s="81">
        <v>0</v>
      </c>
      <c r="N266" s="81">
        <v>0</v>
      </c>
      <c r="O266" s="81">
        <v>0</v>
      </c>
      <c r="P266" s="81">
        <v>0</v>
      </c>
      <c r="Q266" s="81">
        <v>0</v>
      </c>
      <c r="R266" s="81">
        <v>0</v>
      </c>
      <c r="S266" s="81">
        <v>0</v>
      </c>
      <c r="T266" s="81">
        <v>0</v>
      </c>
      <c r="U266" s="81">
        <v>0</v>
      </c>
      <c r="V266" s="81">
        <v>0</v>
      </c>
      <c r="W266" s="81">
        <v>50.8</v>
      </c>
      <c r="X266" s="81">
        <v>0</v>
      </c>
      <c r="Y266" s="81">
        <v>0</v>
      </c>
      <c r="Z266" s="81">
        <v>0</v>
      </c>
      <c r="AA266" s="81">
        <v>0</v>
      </c>
      <c r="AB266" s="81">
        <v>0</v>
      </c>
      <c r="AC266" s="81">
        <v>1.1299999999999999</v>
      </c>
      <c r="AD266" s="81"/>
      <c r="AE266" s="81"/>
      <c r="AF266" s="81"/>
      <c r="AG266" s="81"/>
      <c r="AH266" s="81"/>
      <c r="AI266" s="81"/>
      <c r="AJ266" s="81"/>
      <c r="AK266" s="81"/>
      <c r="AL266" s="81"/>
      <c r="AM266" s="81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1"/>
      <c r="BB266" s="81"/>
      <c r="BC266" s="81"/>
      <c r="BD266" s="81"/>
      <c r="BE266" s="81"/>
      <c r="BF266" s="81"/>
      <c r="BG266" s="81"/>
      <c r="BH266" s="81"/>
      <c r="BI266" s="81"/>
      <c r="BJ266" s="81"/>
      <c r="BK266" s="81"/>
      <c r="BL266" s="81"/>
      <c r="BM266" s="81"/>
      <c r="BN266" s="81"/>
      <c r="BO266" s="81"/>
    </row>
    <row r="267" spans="1:67" ht="15" hidden="1" x14ac:dyDescent="0.25">
      <c r="A267" s="90" t="s">
        <v>218</v>
      </c>
      <c r="B267" s="90" t="s">
        <v>406</v>
      </c>
      <c r="C267" s="81">
        <v>0</v>
      </c>
      <c r="D267" s="81">
        <v>2.62</v>
      </c>
      <c r="E267" s="81">
        <v>0</v>
      </c>
      <c r="F267" s="81">
        <v>0</v>
      </c>
      <c r="G267" s="81">
        <v>0</v>
      </c>
      <c r="H267" s="81">
        <v>5.36</v>
      </c>
      <c r="I267" s="81">
        <v>0</v>
      </c>
      <c r="J267" s="81">
        <v>0</v>
      </c>
      <c r="K267" s="81">
        <v>0</v>
      </c>
      <c r="L267" s="81">
        <v>0</v>
      </c>
      <c r="M267" s="81">
        <v>0</v>
      </c>
      <c r="N267" s="81">
        <v>0</v>
      </c>
      <c r="O267" s="81">
        <v>0</v>
      </c>
      <c r="P267" s="81">
        <v>0</v>
      </c>
      <c r="Q267" s="81">
        <v>0</v>
      </c>
      <c r="R267" s="81">
        <v>0</v>
      </c>
      <c r="S267" s="81">
        <v>0</v>
      </c>
      <c r="T267" s="81">
        <v>0</v>
      </c>
      <c r="U267" s="81">
        <v>0</v>
      </c>
      <c r="V267" s="81">
        <v>0</v>
      </c>
      <c r="W267" s="81">
        <v>0</v>
      </c>
      <c r="X267" s="81">
        <v>0</v>
      </c>
      <c r="Y267" s="81">
        <v>0</v>
      </c>
      <c r="Z267" s="81">
        <v>0</v>
      </c>
      <c r="AA267" s="81">
        <v>0</v>
      </c>
      <c r="AB267" s="81">
        <v>0</v>
      </c>
      <c r="AC267" s="81">
        <v>8</v>
      </c>
      <c r="AD267" s="81"/>
      <c r="AE267" s="81"/>
      <c r="AF267" s="81"/>
      <c r="AG267" s="81"/>
      <c r="AH267" s="81"/>
      <c r="AI267" s="81"/>
      <c r="AJ267" s="81"/>
      <c r="AK267" s="81"/>
      <c r="AL267" s="81"/>
      <c r="AM267" s="81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1"/>
      <c r="BD267" s="81"/>
      <c r="BE267" s="81"/>
      <c r="BF267" s="81"/>
      <c r="BG267" s="81"/>
      <c r="BH267" s="81"/>
      <c r="BI267" s="81"/>
      <c r="BJ267" s="81"/>
      <c r="BK267" s="81"/>
      <c r="BL267" s="81"/>
      <c r="BM267" s="81"/>
      <c r="BN267" s="81"/>
      <c r="BO267" s="81"/>
    </row>
    <row r="268" spans="1:67" ht="15" hidden="1" x14ac:dyDescent="0.25">
      <c r="A268" s="90" t="s">
        <v>407</v>
      </c>
      <c r="B268" s="90" t="s">
        <v>408</v>
      </c>
      <c r="C268" s="81">
        <v>0</v>
      </c>
      <c r="D268" s="81">
        <v>0</v>
      </c>
      <c r="E268" s="81">
        <v>0</v>
      </c>
      <c r="F268" s="81">
        <v>0</v>
      </c>
      <c r="G268" s="81">
        <v>0</v>
      </c>
      <c r="H268" s="81">
        <v>0</v>
      </c>
      <c r="I268" s="81">
        <v>0</v>
      </c>
      <c r="J268" s="81">
        <v>0</v>
      </c>
      <c r="K268" s="81">
        <v>0</v>
      </c>
      <c r="L268" s="81">
        <v>0</v>
      </c>
      <c r="M268" s="81">
        <v>0</v>
      </c>
      <c r="N268" s="81">
        <v>0</v>
      </c>
      <c r="O268" s="81">
        <v>0</v>
      </c>
      <c r="P268" s="81">
        <v>0</v>
      </c>
      <c r="Q268" s="81">
        <v>0</v>
      </c>
      <c r="R268" s="81">
        <v>0</v>
      </c>
      <c r="S268" s="81">
        <v>0</v>
      </c>
      <c r="T268" s="81">
        <v>0</v>
      </c>
      <c r="U268" s="81">
        <v>0</v>
      </c>
      <c r="V268" s="81">
        <v>0</v>
      </c>
      <c r="W268" s="81">
        <v>0</v>
      </c>
      <c r="X268" s="81">
        <v>0</v>
      </c>
      <c r="Y268" s="81">
        <v>0</v>
      </c>
      <c r="Z268" s="81">
        <v>0</v>
      </c>
      <c r="AA268" s="81">
        <v>0</v>
      </c>
      <c r="AB268" s="81">
        <v>0</v>
      </c>
      <c r="AC268" s="81">
        <v>0</v>
      </c>
      <c r="AD268" s="81"/>
      <c r="AE268" s="81"/>
      <c r="AF268" s="81"/>
      <c r="AG268" s="81"/>
      <c r="AH268" s="81"/>
      <c r="AI268" s="81"/>
      <c r="AJ268" s="81"/>
      <c r="AK268" s="81"/>
      <c r="AL268" s="81"/>
      <c r="AM268" s="81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1"/>
      <c r="BD268" s="81"/>
      <c r="BE268" s="81"/>
      <c r="BF268" s="81"/>
      <c r="BG268" s="81"/>
      <c r="BH268" s="81"/>
      <c r="BI268" s="81"/>
      <c r="BJ268" s="81"/>
      <c r="BK268" s="81"/>
      <c r="BL268" s="81"/>
      <c r="BM268" s="81"/>
      <c r="BN268" s="81"/>
      <c r="BO268" s="81"/>
    </row>
    <row r="269" spans="1:67" ht="15" hidden="1" x14ac:dyDescent="0.25">
      <c r="A269" s="90" t="s">
        <v>92</v>
      </c>
      <c r="B269" s="90" t="s">
        <v>409</v>
      </c>
      <c r="C269" s="81">
        <v>0</v>
      </c>
      <c r="D269" s="81">
        <v>0.1</v>
      </c>
      <c r="E269" s="81">
        <v>0</v>
      </c>
      <c r="F269" s="81">
        <v>0</v>
      </c>
      <c r="G269" s="81">
        <v>0</v>
      </c>
      <c r="H269" s="81">
        <v>0</v>
      </c>
      <c r="I269" s="81">
        <v>0</v>
      </c>
      <c r="J269" s="81">
        <v>0</v>
      </c>
      <c r="K269" s="81">
        <v>0</v>
      </c>
      <c r="L269" s="81">
        <v>0</v>
      </c>
      <c r="M269" s="81">
        <v>0</v>
      </c>
      <c r="N269" s="81">
        <v>0</v>
      </c>
      <c r="O269" s="81">
        <v>8.1999999999999993</v>
      </c>
      <c r="P269" s="81">
        <v>0</v>
      </c>
      <c r="Q269" s="81">
        <v>0</v>
      </c>
      <c r="R269" s="81">
        <v>0</v>
      </c>
      <c r="S269" s="81">
        <v>0</v>
      </c>
      <c r="T269" s="81">
        <v>0</v>
      </c>
      <c r="U269" s="81">
        <v>0</v>
      </c>
      <c r="V269" s="81">
        <v>0</v>
      </c>
      <c r="W269" s="81">
        <v>0</v>
      </c>
      <c r="X269" s="81">
        <v>0</v>
      </c>
      <c r="Y269" s="81">
        <v>0</v>
      </c>
      <c r="Z269" s="81">
        <v>0</v>
      </c>
      <c r="AA269" s="81">
        <v>0.9</v>
      </c>
      <c r="AB269" s="81">
        <v>0</v>
      </c>
      <c r="AC269" s="81">
        <v>6.8</v>
      </c>
      <c r="AD269" s="81"/>
      <c r="AE269" s="81"/>
      <c r="AF269" s="81"/>
      <c r="AG269" s="81"/>
      <c r="AH269" s="81"/>
      <c r="AI269" s="81"/>
      <c r="AJ269" s="81"/>
      <c r="AK269" s="81"/>
      <c r="AL269" s="81"/>
      <c r="AM269" s="81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1"/>
      <c r="BD269" s="81"/>
      <c r="BE269" s="81"/>
      <c r="BF269" s="81"/>
      <c r="BG269" s="81"/>
      <c r="BH269" s="81"/>
      <c r="BI269" s="81"/>
      <c r="BJ269" s="81"/>
      <c r="BK269" s="81"/>
      <c r="BL269" s="81"/>
      <c r="BM269" s="81"/>
      <c r="BN269" s="81"/>
      <c r="BO269" s="81"/>
    </row>
    <row r="270" spans="1:67" ht="15" hidden="1" x14ac:dyDescent="0.25">
      <c r="A270" s="90" t="s">
        <v>165</v>
      </c>
      <c r="B270" s="90" t="s">
        <v>641</v>
      </c>
      <c r="C270" s="81">
        <v>0</v>
      </c>
      <c r="D270" s="81">
        <v>0</v>
      </c>
      <c r="E270" s="81">
        <v>0</v>
      </c>
      <c r="F270" s="81">
        <v>0</v>
      </c>
      <c r="G270" s="81">
        <v>0</v>
      </c>
      <c r="H270" s="81">
        <v>0</v>
      </c>
      <c r="I270" s="81">
        <v>0</v>
      </c>
      <c r="J270" s="81">
        <v>0</v>
      </c>
      <c r="K270" s="81">
        <v>0</v>
      </c>
      <c r="L270" s="81">
        <v>0</v>
      </c>
      <c r="M270" s="81">
        <v>0</v>
      </c>
      <c r="N270" s="81">
        <v>0</v>
      </c>
      <c r="O270" s="81">
        <v>0</v>
      </c>
      <c r="P270" s="81">
        <v>0</v>
      </c>
      <c r="Q270" s="81">
        <v>0</v>
      </c>
      <c r="R270" s="81">
        <v>0</v>
      </c>
      <c r="S270" s="81">
        <v>1.86</v>
      </c>
      <c r="T270" s="81">
        <v>0</v>
      </c>
      <c r="U270" s="81">
        <v>0</v>
      </c>
      <c r="V270" s="81">
        <v>0</v>
      </c>
      <c r="W270" s="81">
        <v>0</v>
      </c>
      <c r="X270" s="81">
        <v>0</v>
      </c>
      <c r="Y270" s="81">
        <v>0</v>
      </c>
      <c r="Z270" s="81">
        <v>0</v>
      </c>
      <c r="AA270" s="81">
        <v>0.05</v>
      </c>
      <c r="AB270" s="81">
        <v>0</v>
      </c>
      <c r="AC270" s="81">
        <v>1.91</v>
      </c>
      <c r="AD270" s="81"/>
      <c r="AE270" s="81"/>
      <c r="AF270" s="81"/>
      <c r="AG270" s="81"/>
      <c r="AH270" s="81"/>
      <c r="AI270" s="81"/>
      <c r="AJ270" s="81"/>
      <c r="AK270" s="81"/>
      <c r="AL270" s="81"/>
      <c r="AM270" s="81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  <c r="BB270" s="81"/>
      <c r="BC270" s="81"/>
      <c r="BD270" s="81"/>
      <c r="BE270" s="81"/>
      <c r="BF270" s="81"/>
      <c r="BG270" s="81"/>
      <c r="BH270" s="81"/>
      <c r="BI270" s="81"/>
      <c r="BJ270" s="81"/>
      <c r="BK270" s="81"/>
      <c r="BL270" s="81"/>
      <c r="BM270" s="81"/>
      <c r="BN270" s="81"/>
      <c r="BO270" s="81"/>
    </row>
    <row r="271" spans="1:67" ht="15" hidden="1" x14ac:dyDescent="0.25">
      <c r="A271" s="90" t="s">
        <v>193</v>
      </c>
      <c r="B271" s="90" t="s">
        <v>410</v>
      </c>
      <c r="C271" s="81">
        <v>0</v>
      </c>
      <c r="D271" s="81">
        <v>1.0429999999999999</v>
      </c>
      <c r="E271" s="81">
        <v>0</v>
      </c>
      <c r="F271" s="81">
        <v>0</v>
      </c>
      <c r="G271" s="81">
        <v>0</v>
      </c>
      <c r="H271" s="81">
        <v>0</v>
      </c>
      <c r="I271" s="81">
        <v>0</v>
      </c>
      <c r="J271" s="81">
        <v>0</v>
      </c>
      <c r="K271" s="81">
        <v>0</v>
      </c>
      <c r="L271" s="81">
        <v>0</v>
      </c>
      <c r="M271" s="81">
        <v>20.398</v>
      </c>
      <c r="N271" s="81">
        <v>0</v>
      </c>
      <c r="O271" s="81">
        <v>0</v>
      </c>
      <c r="P271" s="81">
        <v>0</v>
      </c>
      <c r="Q271" s="81">
        <v>0</v>
      </c>
      <c r="R271" s="81">
        <v>0</v>
      </c>
      <c r="S271" s="81">
        <v>0</v>
      </c>
      <c r="T271" s="81">
        <v>0</v>
      </c>
      <c r="U271" s="81">
        <v>0</v>
      </c>
      <c r="V271" s="81">
        <v>0</v>
      </c>
      <c r="W271" s="81">
        <v>0</v>
      </c>
      <c r="X271" s="81">
        <v>0</v>
      </c>
      <c r="Y271" s="81">
        <v>0</v>
      </c>
      <c r="Z271" s="81">
        <v>0</v>
      </c>
      <c r="AA271" s="81">
        <v>0.39600000000000002</v>
      </c>
      <c r="AB271" s="81">
        <v>0</v>
      </c>
      <c r="AC271" s="81">
        <v>21.699000000000002</v>
      </c>
      <c r="AD271" s="81"/>
      <c r="AE271" s="81"/>
      <c r="AF271" s="81"/>
      <c r="AG271" s="81"/>
      <c r="AH271" s="81"/>
      <c r="AI271" s="81"/>
      <c r="AJ271" s="81"/>
      <c r="AK271" s="81"/>
      <c r="AL271" s="81"/>
      <c r="AM271" s="81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1"/>
      <c r="BD271" s="81"/>
      <c r="BE271" s="81"/>
      <c r="BF271" s="81"/>
      <c r="BG271" s="81"/>
      <c r="BH271" s="81"/>
      <c r="BI271" s="81"/>
      <c r="BJ271" s="81"/>
      <c r="BK271" s="81"/>
      <c r="BL271" s="81"/>
      <c r="BM271" s="81"/>
      <c r="BN271" s="81"/>
      <c r="BO271" s="81"/>
    </row>
    <row r="272" spans="1:67" ht="15" hidden="1" x14ac:dyDescent="0.25">
      <c r="A272" s="90" t="s">
        <v>89</v>
      </c>
      <c r="B272" s="90" t="s">
        <v>411</v>
      </c>
      <c r="C272" s="81">
        <v>0</v>
      </c>
      <c r="D272" s="81">
        <v>0.22900000000000001</v>
      </c>
      <c r="E272" s="81">
        <v>0</v>
      </c>
      <c r="F272" s="81">
        <v>0</v>
      </c>
      <c r="G272" s="81">
        <v>0</v>
      </c>
      <c r="H272" s="81">
        <v>0</v>
      </c>
      <c r="I272" s="81">
        <v>0</v>
      </c>
      <c r="J272" s="81">
        <v>0</v>
      </c>
      <c r="K272" s="81">
        <v>0</v>
      </c>
      <c r="L272" s="81">
        <v>0</v>
      </c>
      <c r="M272" s="81">
        <v>0</v>
      </c>
      <c r="N272" s="81">
        <v>0</v>
      </c>
      <c r="O272" s="81">
        <v>0</v>
      </c>
      <c r="P272" s="81">
        <v>0</v>
      </c>
      <c r="Q272" s="81">
        <v>0</v>
      </c>
      <c r="R272" s="81">
        <v>0</v>
      </c>
      <c r="S272" s="81">
        <v>11.26</v>
      </c>
      <c r="T272" s="81">
        <v>2.14</v>
      </c>
      <c r="U272" s="81">
        <v>0</v>
      </c>
      <c r="V272" s="81">
        <v>0</v>
      </c>
      <c r="W272" s="81">
        <v>0</v>
      </c>
      <c r="X272" s="81">
        <v>0</v>
      </c>
      <c r="Y272" s="81">
        <v>0</v>
      </c>
      <c r="Z272" s="81">
        <v>0</v>
      </c>
      <c r="AA272" s="81">
        <v>0</v>
      </c>
      <c r="AB272" s="81">
        <v>0</v>
      </c>
      <c r="AC272" s="81">
        <v>10.848000000000001</v>
      </c>
      <c r="AD272" s="81"/>
      <c r="AE272" s="81"/>
      <c r="AF272" s="81"/>
      <c r="AG272" s="81"/>
      <c r="AH272" s="81"/>
      <c r="AI272" s="81"/>
      <c r="AJ272" s="81"/>
      <c r="AK272" s="81"/>
      <c r="AL272" s="81"/>
      <c r="AM272" s="81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1"/>
      <c r="BD272" s="81"/>
      <c r="BE272" s="81"/>
      <c r="BF272" s="81"/>
      <c r="BG272" s="81"/>
      <c r="BH272" s="81"/>
      <c r="BI272" s="81"/>
      <c r="BJ272" s="81"/>
      <c r="BK272" s="81"/>
      <c r="BL272" s="81"/>
      <c r="BM272" s="81"/>
      <c r="BN272" s="81"/>
      <c r="BO272" s="81"/>
    </row>
    <row r="273" spans="1:67" ht="15" hidden="1" x14ac:dyDescent="0.25">
      <c r="A273" s="90" t="s">
        <v>111</v>
      </c>
      <c r="B273" s="133" t="s">
        <v>893</v>
      </c>
      <c r="C273" s="81">
        <v>0</v>
      </c>
      <c r="D273" s="81">
        <v>5.4</v>
      </c>
      <c r="E273" s="81">
        <v>0</v>
      </c>
      <c r="F273" s="81">
        <v>0</v>
      </c>
      <c r="G273" s="81">
        <v>0</v>
      </c>
      <c r="H273" s="81">
        <v>0.4</v>
      </c>
      <c r="I273" s="81">
        <v>0</v>
      </c>
      <c r="J273" s="81">
        <v>0</v>
      </c>
      <c r="K273" s="81">
        <v>0</v>
      </c>
      <c r="L273" s="81">
        <v>19.3</v>
      </c>
      <c r="M273" s="81">
        <v>0</v>
      </c>
      <c r="N273" s="81">
        <v>11.3</v>
      </c>
      <c r="O273" s="81">
        <v>64</v>
      </c>
      <c r="P273" s="81">
        <v>0</v>
      </c>
      <c r="Q273" s="81">
        <v>0</v>
      </c>
      <c r="R273" s="81">
        <v>0</v>
      </c>
      <c r="S273" s="81">
        <v>0</v>
      </c>
      <c r="T273" s="81">
        <v>13.4</v>
      </c>
      <c r="U273" s="81">
        <v>0</v>
      </c>
      <c r="V273" s="81">
        <v>0</v>
      </c>
      <c r="W273" s="81">
        <v>0</v>
      </c>
      <c r="X273" s="81">
        <v>0</v>
      </c>
      <c r="Y273" s="81">
        <v>0</v>
      </c>
      <c r="Z273" s="81">
        <v>0</v>
      </c>
      <c r="AA273" s="81">
        <v>0</v>
      </c>
      <c r="AB273" s="81">
        <v>0</v>
      </c>
      <c r="AC273" s="81">
        <v>104.2</v>
      </c>
      <c r="AD273" s="81"/>
      <c r="AE273" s="81"/>
      <c r="AF273" s="81"/>
      <c r="AG273" s="81"/>
      <c r="AH273" s="81"/>
      <c r="AI273" s="81"/>
      <c r="AJ273" s="81"/>
      <c r="AK273" s="81"/>
      <c r="AL273" s="81"/>
      <c r="AM273" s="81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  <c r="BB273" s="81"/>
      <c r="BC273" s="81"/>
      <c r="BD273" s="81"/>
      <c r="BE273" s="81"/>
      <c r="BF273" s="81"/>
      <c r="BG273" s="81"/>
      <c r="BH273" s="81"/>
      <c r="BI273" s="81"/>
      <c r="BJ273" s="81"/>
      <c r="BK273" s="81"/>
      <c r="BL273" s="81"/>
      <c r="BM273" s="81"/>
      <c r="BN273" s="81"/>
      <c r="BO273" s="81"/>
    </row>
    <row r="274" spans="1:67" ht="15" hidden="1" x14ac:dyDescent="0.25">
      <c r="A274" s="90" t="s">
        <v>218</v>
      </c>
      <c r="B274" s="90" t="s">
        <v>412</v>
      </c>
      <c r="C274" s="81">
        <v>0</v>
      </c>
      <c r="D274" s="81">
        <v>0</v>
      </c>
      <c r="E274" s="81">
        <v>0</v>
      </c>
      <c r="F274" s="81">
        <v>0</v>
      </c>
      <c r="G274" s="81">
        <v>0</v>
      </c>
      <c r="H274" s="81">
        <v>0</v>
      </c>
      <c r="I274" s="81">
        <v>0</v>
      </c>
      <c r="J274" s="81">
        <v>0</v>
      </c>
      <c r="K274" s="81">
        <v>0</v>
      </c>
      <c r="L274" s="81">
        <v>0</v>
      </c>
      <c r="M274" s="81">
        <v>0</v>
      </c>
      <c r="N274" s="81">
        <v>0</v>
      </c>
      <c r="O274" s="81">
        <v>0</v>
      </c>
      <c r="P274" s="81">
        <v>0</v>
      </c>
      <c r="Q274" s="81">
        <v>0</v>
      </c>
      <c r="R274" s="81">
        <v>0</v>
      </c>
      <c r="S274" s="81">
        <v>0</v>
      </c>
      <c r="T274" s="81">
        <v>0</v>
      </c>
      <c r="U274" s="81">
        <v>0</v>
      </c>
      <c r="V274" s="81">
        <v>0</v>
      </c>
      <c r="W274" s="81">
        <v>0</v>
      </c>
      <c r="X274" s="81">
        <v>0</v>
      </c>
      <c r="Y274" s="81">
        <v>0</v>
      </c>
      <c r="Z274" s="81">
        <v>0</v>
      </c>
      <c r="AA274" s="81">
        <v>0.9</v>
      </c>
      <c r="AB274" s="81">
        <v>0</v>
      </c>
      <c r="AC274" s="81">
        <v>0.9</v>
      </c>
      <c r="AD274" s="81"/>
      <c r="AE274" s="81"/>
      <c r="AF274" s="81"/>
      <c r="AG274" s="81"/>
      <c r="AH274" s="81"/>
      <c r="AI274" s="81"/>
      <c r="AJ274" s="81"/>
      <c r="AK274" s="81"/>
      <c r="AL274" s="81"/>
      <c r="AM274" s="81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1"/>
      <c r="BD274" s="81"/>
      <c r="BE274" s="81"/>
      <c r="BF274" s="81"/>
      <c r="BG274" s="81"/>
      <c r="BH274" s="81"/>
      <c r="BI274" s="81"/>
      <c r="BJ274" s="81"/>
      <c r="BK274" s="81"/>
      <c r="BL274" s="81"/>
      <c r="BM274" s="81"/>
      <c r="BN274" s="81"/>
      <c r="BO274" s="81"/>
    </row>
    <row r="275" spans="1:67" ht="15" hidden="1" x14ac:dyDescent="0.25">
      <c r="A275" s="90" t="s">
        <v>102</v>
      </c>
      <c r="B275" s="90" t="s">
        <v>413</v>
      </c>
      <c r="C275" s="81">
        <v>0</v>
      </c>
      <c r="D275" s="81">
        <v>0.57999999999999996</v>
      </c>
      <c r="E275" s="81">
        <v>0</v>
      </c>
      <c r="F275" s="81">
        <v>0</v>
      </c>
      <c r="G275" s="81">
        <v>0</v>
      </c>
      <c r="H275" s="81">
        <v>0</v>
      </c>
      <c r="I275" s="81">
        <v>0</v>
      </c>
      <c r="J275" s="81">
        <v>0</v>
      </c>
      <c r="K275" s="81">
        <v>0</v>
      </c>
      <c r="L275" s="81">
        <v>0</v>
      </c>
      <c r="M275" s="81">
        <v>0</v>
      </c>
      <c r="N275" s="81">
        <v>0</v>
      </c>
      <c r="O275" s="81">
        <v>14.552</v>
      </c>
      <c r="P275" s="81">
        <v>0</v>
      </c>
      <c r="Q275" s="81">
        <v>0</v>
      </c>
      <c r="R275" s="81">
        <v>0</v>
      </c>
      <c r="S275" s="81">
        <v>0</v>
      </c>
      <c r="T275" s="81">
        <v>0</v>
      </c>
      <c r="U275" s="81">
        <v>0</v>
      </c>
      <c r="V275" s="81">
        <v>0</v>
      </c>
      <c r="W275" s="81">
        <v>0</v>
      </c>
      <c r="X275" s="81">
        <v>0</v>
      </c>
      <c r="Y275" s="81">
        <v>0</v>
      </c>
      <c r="Z275" s="81">
        <v>0</v>
      </c>
      <c r="AA275" s="81">
        <v>0</v>
      </c>
      <c r="AB275" s="81">
        <v>0</v>
      </c>
      <c r="AC275" s="81">
        <v>12.122999999999999</v>
      </c>
      <c r="AD275" s="81"/>
      <c r="AE275" s="81"/>
      <c r="AF275" s="81"/>
      <c r="AG275" s="81"/>
      <c r="AH275" s="81"/>
      <c r="AI275" s="81"/>
      <c r="AJ275" s="81"/>
      <c r="AK275" s="81"/>
      <c r="AL275" s="81"/>
      <c r="AM275" s="81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1"/>
      <c r="BB275" s="81"/>
      <c r="BC275" s="81"/>
      <c r="BD275" s="81"/>
      <c r="BE275" s="81"/>
      <c r="BF275" s="81"/>
      <c r="BG275" s="81"/>
      <c r="BH275" s="81"/>
      <c r="BI275" s="81"/>
      <c r="BJ275" s="81"/>
      <c r="BK275" s="81"/>
      <c r="BL275" s="81"/>
      <c r="BM275" s="81"/>
      <c r="BN275" s="81"/>
      <c r="BO275" s="81"/>
    </row>
    <row r="276" spans="1:67" ht="15" hidden="1" x14ac:dyDescent="0.25">
      <c r="A276" s="90" t="s">
        <v>92</v>
      </c>
      <c r="B276" s="90" t="s">
        <v>414</v>
      </c>
      <c r="C276" s="81">
        <v>0</v>
      </c>
      <c r="D276" s="81">
        <v>4.8000000000000001E-2</v>
      </c>
      <c r="E276" s="81">
        <v>0</v>
      </c>
      <c r="F276" s="81">
        <v>0</v>
      </c>
      <c r="G276" s="81">
        <v>0</v>
      </c>
      <c r="H276" s="81">
        <v>0</v>
      </c>
      <c r="I276" s="81">
        <v>0</v>
      </c>
      <c r="J276" s="81">
        <v>0</v>
      </c>
      <c r="K276" s="81">
        <v>0</v>
      </c>
      <c r="L276" s="81">
        <v>0</v>
      </c>
      <c r="M276" s="81">
        <v>0</v>
      </c>
      <c r="N276" s="81">
        <v>0</v>
      </c>
      <c r="O276" s="81">
        <v>0</v>
      </c>
      <c r="P276" s="81">
        <v>0</v>
      </c>
      <c r="Q276" s="81">
        <v>0</v>
      </c>
      <c r="R276" s="81">
        <v>0</v>
      </c>
      <c r="S276" s="81">
        <v>0</v>
      </c>
      <c r="T276" s="81">
        <v>0</v>
      </c>
      <c r="U276" s="81">
        <v>0</v>
      </c>
      <c r="V276" s="81">
        <v>0</v>
      </c>
      <c r="W276" s="81">
        <v>0</v>
      </c>
      <c r="X276" s="81">
        <v>0</v>
      </c>
      <c r="Y276" s="81">
        <v>0</v>
      </c>
      <c r="Z276" s="81">
        <v>0</v>
      </c>
      <c r="AA276" s="81">
        <v>0</v>
      </c>
      <c r="AB276" s="81">
        <v>0</v>
      </c>
      <c r="AC276" s="81">
        <v>4.8000000000000001E-2</v>
      </c>
      <c r="AD276" s="81"/>
      <c r="AE276" s="81"/>
      <c r="AF276" s="81"/>
      <c r="AG276" s="81"/>
      <c r="AH276" s="81"/>
      <c r="AI276" s="81"/>
      <c r="AJ276" s="81"/>
      <c r="AK276" s="81"/>
      <c r="AL276" s="81"/>
      <c r="AM276" s="81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1"/>
      <c r="BD276" s="81"/>
      <c r="BE276" s="81"/>
      <c r="BF276" s="81"/>
      <c r="BG276" s="81"/>
      <c r="BH276" s="81"/>
      <c r="BI276" s="81"/>
      <c r="BJ276" s="81"/>
      <c r="BK276" s="81"/>
      <c r="BL276" s="81"/>
      <c r="BM276" s="81"/>
      <c r="BN276" s="81"/>
      <c r="BO276" s="81"/>
    </row>
    <row r="277" spans="1:67" ht="15" hidden="1" x14ac:dyDescent="0.25">
      <c r="A277" s="90" t="s">
        <v>73</v>
      </c>
      <c r="B277" s="90" t="s">
        <v>415</v>
      </c>
      <c r="C277" s="81">
        <v>0</v>
      </c>
      <c r="D277" s="81">
        <v>2.5</v>
      </c>
      <c r="E277" s="81">
        <v>0</v>
      </c>
      <c r="F277" s="81">
        <v>0</v>
      </c>
      <c r="G277" s="81">
        <v>0</v>
      </c>
      <c r="H277" s="81">
        <v>0</v>
      </c>
      <c r="I277" s="81">
        <v>0</v>
      </c>
      <c r="J277" s="81">
        <v>0</v>
      </c>
      <c r="K277" s="81">
        <v>0</v>
      </c>
      <c r="L277" s="81">
        <v>0</v>
      </c>
      <c r="M277" s="81">
        <v>0</v>
      </c>
      <c r="N277" s="81">
        <v>0</v>
      </c>
      <c r="O277" s="81">
        <v>3.9</v>
      </c>
      <c r="P277" s="81">
        <v>0</v>
      </c>
      <c r="Q277" s="81">
        <v>0</v>
      </c>
      <c r="R277" s="81">
        <v>0</v>
      </c>
      <c r="S277" s="81">
        <v>10.5</v>
      </c>
      <c r="T277" s="81">
        <v>0</v>
      </c>
      <c r="U277" s="81">
        <v>0</v>
      </c>
      <c r="V277" s="81">
        <v>0</v>
      </c>
      <c r="W277" s="81">
        <v>0</v>
      </c>
      <c r="X277" s="81">
        <v>0</v>
      </c>
      <c r="Y277" s="81">
        <v>0</v>
      </c>
      <c r="Z277" s="81">
        <v>0</v>
      </c>
      <c r="AA277" s="81">
        <v>0</v>
      </c>
      <c r="AB277" s="81">
        <v>0</v>
      </c>
      <c r="AC277" s="81">
        <v>14.3</v>
      </c>
      <c r="AD277" s="81"/>
      <c r="AE277" s="81"/>
      <c r="AF277" s="81"/>
      <c r="AG277" s="81"/>
      <c r="AH277" s="81"/>
      <c r="AI277" s="81"/>
      <c r="AJ277" s="81"/>
      <c r="AK277" s="81"/>
      <c r="AL277" s="81"/>
      <c r="AM277" s="81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1"/>
      <c r="BD277" s="81"/>
      <c r="BE277" s="81"/>
      <c r="BF277" s="81"/>
      <c r="BG277" s="81"/>
      <c r="BH277" s="81"/>
      <c r="BI277" s="81"/>
      <c r="BJ277" s="81"/>
      <c r="BK277" s="81"/>
      <c r="BL277" s="81"/>
      <c r="BM277" s="81"/>
      <c r="BN277" s="81"/>
      <c r="BO277" s="81"/>
    </row>
    <row r="278" spans="1:67" ht="15" hidden="1" x14ac:dyDescent="0.25">
      <c r="A278" s="90" t="s">
        <v>416</v>
      </c>
      <c r="B278" s="90" t="s">
        <v>417</v>
      </c>
      <c r="C278" s="81">
        <v>0</v>
      </c>
      <c r="D278" s="81">
        <v>0</v>
      </c>
      <c r="E278" s="81">
        <v>0</v>
      </c>
      <c r="F278" s="81">
        <v>0</v>
      </c>
      <c r="G278" s="81">
        <v>0</v>
      </c>
      <c r="H278" s="81">
        <v>0</v>
      </c>
      <c r="I278" s="81">
        <v>0</v>
      </c>
      <c r="J278" s="81">
        <v>0</v>
      </c>
      <c r="K278" s="81">
        <v>0</v>
      </c>
      <c r="L278" s="81">
        <v>0</v>
      </c>
      <c r="M278" s="81">
        <v>0</v>
      </c>
      <c r="N278" s="81">
        <v>0</v>
      </c>
      <c r="O278" s="81">
        <v>0</v>
      </c>
      <c r="P278" s="81">
        <v>0</v>
      </c>
      <c r="Q278" s="81">
        <v>0</v>
      </c>
      <c r="R278" s="81">
        <v>0</v>
      </c>
      <c r="S278" s="81">
        <v>0</v>
      </c>
      <c r="T278" s="81">
        <v>0</v>
      </c>
      <c r="U278" s="81">
        <v>0</v>
      </c>
      <c r="V278" s="81">
        <v>0</v>
      </c>
      <c r="W278" s="81">
        <v>11.884</v>
      </c>
      <c r="X278" s="81">
        <v>0</v>
      </c>
      <c r="Y278" s="81">
        <v>0</v>
      </c>
      <c r="Z278" s="81">
        <v>0</v>
      </c>
      <c r="AA278" s="81">
        <v>0</v>
      </c>
      <c r="AB278" s="81">
        <v>0</v>
      </c>
      <c r="AC278" s="81">
        <v>0</v>
      </c>
      <c r="AD278" s="81"/>
      <c r="AE278" s="81"/>
      <c r="AF278" s="81"/>
      <c r="AG278" s="81"/>
      <c r="AH278" s="81"/>
      <c r="AI278" s="81"/>
      <c r="AJ278" s="81"/>
      <c r="AK278" s="81"/>
      <c r="AL278" s="81"/>
      <c r="AM278" s="81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1"/>
      <c r="BB278" s="81"/>
      <c r="BC278" s="81"/>
      <c r="BD278" s="81"/>
      <c r="BE278" s="81"/>
      <c r="BF278" s="81"/>
      <c r="BG278" s="81"/>
      <c r="BH278" s="81"/>
      <c r="BI278" s="81"/>
      <c r="BJ278" s="81"/>
      <c r="BK278" s="81"/>
      <c r="BL278" s="81"/>
      <c r="BM278" s="81"/>
      <c r="BN278" s="81"/>
      <c r="BO278" s="81"/>
    </row>
    <row r="279" spans="1:67" ht="15" hidden="1" x14ac:dyDescent="0.25">
      <c r="A279" s="90" t="s">
        <v>334</v>
      </c>
      <c r="B279" s="90" t="s">
        <v>418</v>
      </c>
      <c r="C279" s="81">
        <v>0</v>
      </c>
      <c r="D279" s="81">
        <v>0.1</v>
      </c>
      <c r="E279" s="81">
        <v>0</v>
      </c>
      <c r="F279" s="81">
        <v>0</v>
      </c>
      <c r="G279" s="81">
        <v>0</v>
      </c>
      <c r="H279" s="81">
        <v>0</v>
      </c>
      <c r="I279" s="81">
        <v>0</v>
      </c>
      <c r="J279" s="81">
        <v>0</v>
      </c>
      <c r="K279" s="81">
        <v>0</v>
      </c>
      <c r="L279" s="81">
        <v>0</v>
      </c>
      <c r="M279" s="81">
        <v>0</v>
      </c>
      <c r="N279" s="81">
        <v>0</v>
      </c>
      <c r="O279" s="81">
        <v>17.7</v>
      </c>
      <c r="P279" s="81">
        <v>0</v>
      </c>
      <c r="Q279" s="81">
        <v>0</v>
      </c>
      <c r="R279" s="81">
        <v>0</v>
      </c>
      <c r="S279" s="81">
        <v>11.5</v>
      </c>
      <c r="T279" s="81">
        <v>0</v>
      </c>
      <c r="U279" s="81">
        <v>0</v>
      </c>
      <c r="V279" s="81">
        <v>0</v>
      </c>
      <c r="W279" s="81">
        <v>0</v>
      </c>
      <c r="X279" s="81">
        <v>0</v>
      </c>
      <c r="Y279" s="81">
        <v>0</v>
      </c>
      <c r="Z279" s="81">
        <v>0</v>
      </c>
      <c r="AA279" s="81">
        <v>0</v>
      </c>
      <c r="AB279" s="81">
        <v>0</v>
      </c>
      <c r="AC279" s="81">
        <v>24.9</v>
      </c>
      <c r="AD279" s="81"/>
      <c r="AE279" s="81"/>
      <c r="AF279" s="81"/>
      <c r="AG279" s="81"/>
      <c r="AH279" s="81"/>
      <c r="AI279" s="81"/>
      <c r="AJ279" s="81"/>
      <c r="AK279" s="81"/>
      <c r="AL279" s="81"/>
      <c r="AM279" s="81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  <c r="AY279" s="81"/>
      <c r="AZ279" s="81"/>
      <c r="BA279" s="81"/>
      <c r="BB279" s="81"/>
      <c r="BC279" s="81"/>
      <c r="BD279" s="81"/>
      <c r="BE279" s="81"/>
      <c r="BF279" s="81"/>
      <c r="BG279" s="81"/>
      <c r="BH279" s="81"/>
      <c r="BI279" s="81"/>
      <c r="BJ279" s="81"/>
      <c r="BK279" s="81"/>
      <c r="BL279" s="81"/>
      <c r="BM279" s="81"/>
      <c r="BN279" s="81"/>
      <c r="BO279" s="81"/>
    </row>
    <row r="280" spans="1:67" ht="15" hidden="1" x14ac:dyDescent="0.25">
      <c r="A280" s="90" t="s">
        <v>419</v>
      </c>
      <c r="B280" s="90" t="s">
        <v>420</v>
      </c>
      <c r="C280" s="81">
        <v>0</v>
      </c>
      <c r="D280" s="81">
        <v>0.8</v>
      </c>
      <c r="E280" s="81">
        <v>6.7</v>
      </c>
      <c r="F280" s="81">
        <v>0</v>
      </c>
      <c r="G280" s="81">
        <v>0</v>
      </c>
      <c r="H280" s="81">
        <v>0</v>
      </c>
      <c r="I280" s="81">
        <v>0</v>
      </c>
      <c r="J280" s="81">
        <v>0</v>
      </c>
      <c r="K280" s="81">
        <v>0</v>
      </c>
      <c r="L280" s="81">
        <v>6</v>
      </c>
      <c r="M280" s="81">
        <v>23</v>
      </c>
      <c r="N280" s="81">
        <v>0</v>
      </c>
      <c r="O280" s="81">
        <v>30</v>
      </c>
      <c r="P280" s="81">
        <v>0</v>
      </c>
      <c r="Q280" s="81">
        <v>0</v>
      </c>
      <c r="R280" s="81">
        <v>0</v>
      </c>
      <c r="S280" s="81">
        <v>0</v>
      </c>
      <c r="T280" s="81">
        <v>0</v>
      </c>
      <c r="U280" s="81">
        <v>0</v>
      </c>
      <c r="V280" s="81">
        <v>0</v>
      </c>
      <c r="W280" s="81">
        <v>0</v>
      </c>
      <c r="X280" s="81">
        <v>0</v>
      </c>
      <c r="Y280" s="81">
        <v>0</v>
      </c>
      <c r="Z280" s="81">
        <v>0</v>
      </c>
      <c r="AA280" s="81">
        <v>0</v>
      </c>
      <c r="AB280" s="81">
        <v>0</v>
      </c>
      <c r="AC280" s="81">
        <v>54.9</v>
      </c>
      <c r="AD280" s="81"/>
      <c r="AE280" s="81"/>
      <c r="AF280" s="81"/>
      <c r="AG280" s="81"/>
      <c r="AH280" s="81"/>
      <c r="AI280" s="81"/>
      <c r="AJ280" s="81"/>
      <c r="AK280" s="81"/>
      <c r="AL280" s="81"/>
      <c r="AM280" s="81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1"/>
      <c r="BD280" s="81"/>
      <c r="BE280" s="81"/>
      <c r="BF280" s="81"/>
      <c r="BG280" s="81"/>
      <c r="BH280" s="81"/>
      <c r="BI280" s="81"/>
      <c r="BJ280" s="81"/>
      <c r="BK280" s="81"/>
      <c r="BL280" s="81"/>
      <c r="BM280" s="81"/>
      <c r="BN280" s="81"/>
      <c r="BO280" s="81"/>
    </row>
    <row r="281" spans="1:67" ht="15" hidden="1" x14ac:dyDescent="0.25">
      <c r="A281" s="96" t="s">
        <v>269</v>
      </c>
      <c r="B281" s="133" t="s">
        <v>894</v>
      </c>
      <c r="C281" s="81">
        <v>0</v>
      </c>
      <c r="D281" s="81">
        <v>0.22</v>
      </c>
      <c r="E281" s="81">
        <v>0</v>
      </c>
      <c r="F281" s="81">
        <v>0</v>
      </c>
      <c r="G281" s="81">
        <v>0</v>
      </c>
      <c r="H281" s="81">
        <v>0</v>
      </c>
      <c r="I281" s="81">
        <v>0</v>
      </c>
      <c r="J281" s="81">
        <v>0</v>
      </c>
      <c r="K281" s="81">
        <v>0</v>
      </c>
      <c r="L281" s="81">
        <v>0</v>
      </c>
      <c r="M281" s="81">
        <v>0</v>
      </c>
      <c r="N281" s="81">
        <v>0</v>
      </c>
      <c r="O281" s="81">
        <v>0</v>
      </c>
      <c r="P281" s="81">
        <v>0</v>
      </c>
      <c r="Q281" s="81">
        <v>0</v>
      </c>
      <c r="R281" s="81">
        <v>0</v>
      </c>
      <c r="S281" s="81">
        <v>6.35</v>
      </c>
      <c r="T281" s="81">
        <v>0</v>
      </c>
      <c r="U281" s="81">
        <v>0</v>
      </c>
      <c r="V281" s="81">
        <v>0</v>
      </c>
      <c r="W281" s="81">
        <v>0</v>
      </c>
      <c r="X281" s="81">
        <v>0</v>
      </c>
      <c r="Y281" s="81">
        <v>0</v>
      </c>
      <c r="Z281" s="81">
        <v>0</v>
      </c>
      <c r="AA281" s="81">
        <v>0.66</v>
      </c>
      <c r="AB281" s="81">
        <v>0</v>
      </c>
      <c r="AC281" s="81">
        <v>0</v>
      </c>
      <c r="AD281" s="81"/>
      <c r="AE281" s="81"/>
      <c r="AF281" s="81"/>
      <c r="AG281" s="81"/>
      <c r="AH281" s="81"/>
      <c r="AI281" s="81"/>
      <c r="AJ281" s="81"/>
      <c r="AK281" s="81"/>
      <c r="AL281" s="81"/>
      <c r="AM281" s="81"/>
      <c r="AN281" s="81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1"/>
      <c r="BB281" s="81"/>
      <c r="BC281" s="81"/>
      <c r="BD281" s="81"/>
      <c r="BE281" s="81"/>
      <c r="BF281" s="81"/>
      <c r="BG281" s="81"/>
      <c r="BH281" s="81"/>
      <c r="BI281" s="81"/>
      <c r="BJ281" s="81"/>
      <c r="BK281" s="81"/>
      <c r="BL281" s="81"/>
      <c r="BM281" s="81"/>
      <c r="BN281" s="81"/>
      <c r="BO281" s="81"/>
    </row>
    <row r="282" spans="1:67" ht="15" hidden="1" x14ac:dyDescent="0.25">
      <c r="A282" s="90" t="s">
        <v>76</v>
      </c>
      <c r="B282" s="90" t="s">
        <v>421</v>
      </c>
      <c r="C282" s="81">
        <v>0</v>
      </c>
      <c r="D282" s="81">
        <v>1.2E-2</v>
      </c>
      <c r="E282" s="81">
        <v>0</v>
      </c>
      <c r="F282" s="81">
        <v>0</v>
      </c>
      <c r="G282" s="81">
        <v>0</v>
      </c>
      <c r="H282" s="81">
        <v>0</v>
      </c>
      <c r="I282" s="81">
        <v>0</v>
      </c>
      <c r="J282" s="81">
        <v>0</v>
      </c>
      <c r="K282" s="81">
        <v>0</v>
      </c>
      <c r="L282" s="81">
        <v>0</v>
      </c>
      <c r="M282" s="81">
        <v>0</v>
      </c>
      <c r="N282" s="81">
        <v>0</v>
      </c>
      <c r="O282" s="81">
        <v>0</v>
      </c>
      <c r="P282" s="81">
        <v>0</v>
      </c>
      <c r="Q282" s="81">
        <v>0</v>
      </c>
      <c r="R282" s="81">
        <v>0</v>
      </c>
      <c r="S282" s="81">
        <v>0</v>
      </c>
      <c r="T282" s="81">
        <v>0.28499999999999998</v>
      </c>
      <c r="U282" s="81">
        <v>0</v>
      </c>
      <c r="V282" s="81">
        <v>0</v>
      </c>
      <c r="W282" s="81">
        <v>0</v>
      </c>
      <c r="X282" s="81">
        <v>0</v>
      </c>
      <c r="Y282" s="81">
        <v>0</v>
      </c>
      <c r="Z282" s="81">
        <v>0</v>
      </c>
      <c r="AA282" s="81">
        <v>4.2000000000000003E-2</v>
      </c>
      <c r="AB282" s="81">
        <v>0</v>
      </c>
      <c r="AC282" s="81">
        <v>0.33800000000000002</v>
      </c>
      <c r="AD282" s="81"/>
      <c r="AE282" s="81"/>
      <c r="AF282" s="81"/>
      <c r="AG282" s="81"/>
      <c r="AH282" s="81"/>
      <c r="AI282" s="81"/>
      <c r="AJ282" s="81"/>
      <c r="AK282" s="81"/>
      <c r="AL282" s="81"/>
      <c r="AM282" s="81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1"/>
      <c r="BD282" s="81"/>
      <c r="BE282" s="81"/>
      <c r="BF282" s="81"/>
      <c r="BG282" s="81"/>
      <c r="BH282" s="81"/>
      <c r="BI282" s="81"/>
      <c r="BJ282" s="81"/>
      <c r="BK282" s="81"/>
      <c r="BL282" s="81"/>
      <c r="BM282" s="81"/>
      <c r="BN282" s="81"/>
      <c r="BO282" s="81"/>
    </row>
    <row r="283" spans="1:67" ht="15" hidden="1" x14ac:dyDescent="0.25">
      <c r="A283" s="90" t="s">
        <v>422</v>
      </c>
      <c r="B283" s="90" t="s">
        <v>423</v>
      </c>
      <c r="C283" s="81">
        <v>0</v>
      </c>
      <c r="D283" s="81">
        <v>0</v>
      </c>
      <c r="E283" s="81">
        <v>0</v>
      </c>
      <c r="F283" s="81">
        <v>0</v>
      </c>
      <c r="G283" s="81">
        <v>0</v>
      </c>
      <c r="H283" s="81">
        <v>0</v>
      </c>
      <c r="I283" s="81">
        <v>0</v>
      </c>
      <c r="J283" s="81">
        <v>0</v>
      </c>
      <c r="K283" s="81">
        <v>0</v>
      </c>
      <c r="L283" s="81">
        <v>0</v>
      </c>
      <c r="M283" s="81">
        <v>0</v>
      </c>
      <c r="N283" s="81">
        <v>0</v>
      </c>
      <c r="O283" s="81">
        <v>0</v>
      </c>
      <c r="P283" s="81">
        <v>0</v>
      </c>
      <c r="Q283" s="81">
        <v>0</v>
      </c>
      <c r="R283" s="81">
        <v>0</v>
      </c>
      <c r="S283" s="81">
        <v>0</v>
      </c>
      <c r="T283" s="81">
        <v>0</v>
      </c>
      <c r="U283" s="81">
        <v>0</v>
      </c>
      <c r="V283" s="81">
        <v>0</v>
      </c>
      <c r="W283" s="81">
        <v>0</v>
      </c>
      <c r="X283" s="81">
        <v>0</v>
      </c>
      <c r="Y283" s="81">
        <v>0</v>
      </c>
      <c r="Z283" s="81">
        <v>0</v>
      </c>
      <c r="AA283" s="81">
        <v>0</v>
      </c>
      <c r="AB283" s="81">
        <v>0</v>
      </c>
      <c r="AC283" s="81">
        <v>0</v>
      </c>
      <c r="AD283" s="81"/>
      <c r="AE283" s="81"/>
      <c r="AF283" s="81"/>
      <c r="AG283" s="81"/>
      <c r="AH283" s="81"/>
      <c r="AI283" s="81"/>
      <c r="AJ283" s="81"/>
      <c r="AK283" s="81"/>
      <c r="AL283" s="81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1"/>
      <c r="BD283" s="81"/>
      <c r="BE283" s="81"/>
      <c r="BF283" s="81"/>
      <c r="BG283" s="81"/>
      <c r="BH283" s="81"/>
      <c r="BI283" s="81"/>
      <c r="BJ283" s="81"/>
      <c r="BK283" s="81"/>
      <c r="BL283" s="81"/>
      <c r="BM283" s="81"/>
      <c r="BN283" s="81"/>
      <c r="BO283" s="81"/>
    </row>
    <row r="284" spans="1:67" ht="15" hidden="1" x14ac:dyDescent="0.25">
      <c r="A284" s="90" t="s">
        <v>424</v>
      </c>
      <c r="B284" s="90" t="s">
        <v>425</v>
      </c>
      <c r="C284" s="81">
        <v>0</v>
      </c>
      <c r="D284" s="81">
        <v>0</v>
      </c>
      <c r="E284" s="81">
        <v>0</v>
      </c>
      <c r="F284" s="81">
        <v>0</v>
      </c>
      <c r="G284" s="81">
        <v>0</v>
      </c>
      <c r="H284" s="81">
        <v>0</v>
      </c>
      <c r="I284" s="81">
        <v>0</v>
      </c>
      <c r="J284" s="81">
        <v>0</v>
      </c>
      <c r="K284" s="81">
        <v>0</v>
      </c>
      <c r="L284" s="81">
        <v>3.3</v>
      </c>
      <c r="M284" s="81">
        <v>0</v>
      </c>
      <c r="N284" s="81">
        <v>0</v>
      </c>
      <c r="O284" s="81">
        <v>0</v>
      </c>
      <c r="P284" s="81">
        <v>0</v>
      </c>
      <c r="Q284" s="81">
        <v>0</v>
      </c>
      <c r="R284" s="81">
        <v>0</v>
      </c>
      <c r="S284" s="81">
        <v>0</v>
      </c>
      <c r="T284" s="81">
        <v>0</v>
      </c>
      <c r="U284" s="81">
        <v>0</v>
      </c>
      <c r="V284" s="81">
        <v>0</v>
      </c>
      <c r="W284" s="81">
        <v>0</v>
      </c>
      <c r="X284" s="81">
        <v>0</v>
      </c>
      <c r="Y284" s="81">
        <v>0</v>
      </c>
      <c r="Z284" s="81">
        <v>0</v>
      </c>
      <c r="AA284" s="81">
        <v>0</v>
      </c>
      <c r="AB284" s="81">
        <v>0</v>
      </c>
      <c r="AC284" s="81">
        <v>0</v>
      </c>
      <c r="AD284" s="81"/>
      <c r="AE284" s="81"/>
      <c r="AF284" s="81"/>
      <c r="AG284" s="81"/>
      <c r="AH284" s="81"/>
      <c r="AI284" s="81"/>
      <c r="AJ284" s="81"/>
      <c r="AK284" s="81"/>
      <c r="AL284" s="81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1"/>
      <c r="BD284" s="81"/>
      <c r="BE284" s="81"/>
      <c r="BF284" s="81"/>
      <c r="BG284" s="81"/>
      <c r="BH284" s="81"/>
      <c r="BI284" s="81"/>
      <c r="BJ284" s="81"/>
      <c r="BK284" s="81"/>
      <c r="BL284" s="81"/>
      <c r="BM284" s="81"/>
      <c r="BN284" s="81"/>
      <c r="BO284" s="81"/>
    </row>
    <row r="285" spans="1:67" ht="15" hidden="1" x14ac:dyDescent="0.25">
      <c r="A285" s="90" t="s">
        <v>199</v>
      </c>
      <c r="B285" s="90" t="s">
        <v>426</v>
      </c>
      <c r="C285" s="81">
        <v>0</v>
      </c>
      <c r="D285" s="81">
        <v>0</v>
      </c>
      <c r="E285" s="81">
        <v>0</v>
      </c>
      <c r="F285" s="81">
        <v>0</v>
      </c>
      <c r="G285" s="81">
        <v>0</v>
      </c>
      <c r="H285" s="81">
        <v>0</v>
      </c>
      <c r="I285" s="81">
        <v>0</v>
      </c>
      <c r="J285" s="81">
        <v>1.105</v>
      </c>
      <c r="K285" s="81">
        <v>0</v>
      </c>
      <c r="L285" s="81">
        <v>0</v>
      </c>
      <c r="M285" s="81">
        <v>0</v>
      </c>
      <c r="N285" s="81">
        <v>0</v>
      </c>
      <c r="O285" s="81">
        <v>0</v>
      </c>
      <c r="P285" s="81">
        <v>0</v>
      </c>
      <c r="Q285" s="81">
        <v>0</v>
      </c>
      <c r="R285" s="81">
        <v>11.057</v>
      </c>
      <c r="S285" s="81">
        <v>0</v>
      </c>
      <c r="T285" s="81">
        <v>0</v>
      </c>
      <c r="U285" s="81">
        <v>0</v>
      </c>
      <c r="V285" s="81">
        <v>0</v>
      </c>
      <c r="W285" s="81">
        <v>0.69599999999999995</v>
      </c>
      <c r="X285" s="81">
        <v>0</v>
      </c>
      <c r="Y285" s="81">
        <v>0</v>
      </c>
      <c r="Z285" s="81">
        <v>0</v>
      </c>
      <c r="AA285" s="81">
        <v>0</v>
      </c>
      <c r="AB285" s="81">
        <v>0</v>
      </c>
      <c r="AC285" s="81">
        <v>10.577999999999999</v>
      </c>
      <c r="AD285" s="81"/>
      <c r="AE285" s="81"/>
      <c r="AF285" s="81"/>
      <c r="AG285" s="81"/>
      <c r="AH285" s="81"/>
      <c r="AI285" s="81"/>
      <c r="AJ285" s="81"/>
      <c r="AK285" s="81"/>
      <c r="AL285" s="81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1"/>
      <c r="BB285" s="81"/>
      <c r="BC285" s="81"/>
      <c r="BD285" s="81"/>
      <c r="BE285" s="81"/>
      <c r="BF285" s="81"/>
      <c r="BG285" s="81"/>
      <c r="BH285" s="81"/>
      <c r="BI285" s="81"/>
      <c r="BJ285" s="81"/>
      <c r="BK285" s="81"/>
      <c r="BL285" s="81"/>
      <c r="BM285" s="81"/>
      <c r="BN285" s="81"/>
      <c r="BO285" s="81"/>
    </row>
    <row r="286" spans="1:67" ht="15" hidden="1" x14ac:dyDescent="0.25">
      <c r="A286" s="90" t="s">
        <v>67</v>
      </c>
      <c r="B286" s="90" t="s">
        <v>427</v>
      </c>
      <c r="C286" s="81">
        <v>0</v>
      </c>
      <c r="D286" s="81">
        <v>0.441</v>
      </c>
      <c r="E286" s="81">
        <v>0</v>
      </c>
      <c r="F286" s="81">
        <v>0.55300000000000005</v>
      </c>
      <c r="G286" s="81">
        <v>0</v>
      </c>
      <c r="H286" s="81">
        <v>0</v>
      </c>
      <c r="I286" s="81">
        <v>0</v>
      </c>
      <c r="J286" s="81">
        <v>0</v>
      </c>
      <c r="K286" s="81">
        <v>0</v>
      </c>
      <c r="L286" s="81">
        <v>0</v>
      </c>
      <c r="M286" s="81">
        <v>0</v>
      </c>
      <c r="N286" s="81">
        <v>0</v>
      </c>
      <c r="O286" s="81">
        <v>0</v>
      </c>
      <c r="P286" s="81">
        <v>0</v>
      </c>
      <c r="Q286" s="81">
        <v>0</v>
      </c>
      <c r="R286" s="81">
        <v>46.735999999999997</v>
      </c>
      <c r="S286" s="81">
        <v>0</v>
      </c>
      <c r="T286" s="81">
        <v>0</v>
      </c>
      <c r="U286" s="81">
        <v>0</v>
      </c>
      <c r="V286" s="81">
        <v>0</v>
      </c>
      <c r="W286" s="81">
        <v>0</v>
      </c>
      <c r="X286" s="81">
        <v>0</v>
      </c>
      <c r="Y286" s="81">
        <v>0</v>
      </c>
      <c r="Z286" s="81">
        <v>0</v>
      </c>
      <c r="AA286" s="81">
        <v>0.15</v>
      </c>
      <c r="AB286" s="81">
        <v>0</v>
      </c>
      <c r="AC286" s="81">
        <v>40.292000000000002</v>
      </c>
      <c r="AD286" s="81"/>
      <c r="AE286" s="81"/>
      <c r="AF286" s="81"/>
      <c r="AG286" s="81"/>
      <c r="AH286" s="81"/>
      <c r="AI286" s="81"/>
      <c r="AJ286" s="81"/>
      <c r="AK286" s="81"/>
      <c r="AL286" s="81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1"/>
      <c r="BD286" s="81"/>
      <c r="BE286" s="81"/>
      <c r="BF286" s="81"/>
      <c r="BG286" s="81"/>
      <c r="BH286" s="81"/>
      <c r="BI286" s="81"/>
      <c r="BJ286" s="81"/>
      <c r="BK286" s="81"/>
      <c r="BL286" s="81"/>
      <c r="BM286" s="81"/>
      <c r="BN286" s="81"/>
      <c r="BO286" s="81"/>
    </row>
    <row r="287" spans="1:67" ht="15" hidden="1" x14ac:dyDescent="0.25">
      <c r="A287" s="90" t="s">
        <v>428</v>
      </c>
      <c r="B287" s="90" t="s">
        <v>429</v>
      </c>
      <c r="C287" s="81">
        <v>0</v>
      </c>
      <c r="D287" s="81">
        <v>0.7</v>
      </c>
      <c r="E287" s="81">
        <v>0</v>
      </c>
      <c r="F287" s="81">
        <v>0</v>
      </c>
      <c r="G287" s="81">
        <v>0</v>
      </c>
      <c r="H287" s="81">
        <v>4.7</v>
      </c>
      <c r="I287" s="81">
        <v>0</v>
      </c>
      <c r="J287" s="81">
        <v>0</v>
      </c>
      <c r="K287" s="81">
        <v>0</v>
      </c>
      <c r="L287" s="81">
        <v>0</v>
      </c>
      <c r="M287" s="81">
        <v>3.3</v>
      </c>
      <c r="N287" s="81">
        <v>6.5</v>
      </c>
      <c r="O287" s="81">
        <v>0</v>
      </c>
      <c r="P287" s="81">
        <v>0</v>
      </c>
      <c r="Q287" s="81">
        <v>0</v>
      </c>
      <c r="R287" s="81">
        <v>0</v>
      </c>
      <c r="S287" s="81">
        <v>0</v>
      </c>
      <c r="T287" s="81">
        <v>86.1</v>
      </c>
      <c r="U287" s="81">
        <v>0</v>
      </c>
      <c r="V287" s="81">
        <v>0</v>
      </c>
      <c r="W287" s="81">
        <v>0</v>
      </c>
      <c r="X287" s="81">
        <v>17</v>
      </c>
      <c r="Y287" s="81">
        <v>0</v>
      </c>
      <c r="Z287" s="81">
        <v>0</v>
      </c>
      <c r="AA287" s="81">
        <v>0.08</v>
      </c>
      <c r="AB287" s="81">
        <v>0</v>
      </c>
      <c r="AC287" s="81">
        <v>103</v>
      </c>
      <c r="AD287" s="81"/>
      <c r="AE287" s="81"/>
      <c r="AF287" s="81"/>
      <c r="AG287" s="81"/>
      <c r="AH287" s="81"/>
      <c r="AI287" s="81"/>
      <c r="AJ287" s="81"/>
      <c r="AK287" s="81"/>
      <c r="AL287" s="81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1"/>
      <c r="BD287" s="81"/>
      <c r="BE287" s="81"/>
      <c r="BF287" s="81"/>
      <c r="BG287" s="81"/>
      <c r="BH287" s="81"/>
      <c r="BI287" s="81"/>
      <c r="BJ287" s="81"/>
      <c r="BK287" s="81"/>
      <c r="BL287" s="81"/>
      <c r="BM287" s="81"/>
      <c r="BN287" s="81"/>
      <c r="BO287" s="81"/>
    </row>
    <row r="288" spans="1:67" ht="15" hidden="1" x14ac:dyDescent="0.25">
      <c r="A288" s="90" t="s">
        <v>430</v>
      </c>
      <c r="B288" s="90" t="s">
        <v>431</v>
      </c>
      <c r="C288" s="81">
        <v>0</v>
      </c>
      <c r="D288" s="81">
        <v>0.4</v>
      </c>
      <c r="E288" s="81">
        <v>0</v>
      </c>
      <c r="F288" s="81">
        <v>0</v>
      </c>
      <c r="G288" s="81">
        <v>0</v>
      </c>
      <c r="H288" s="81">
        <v>8.9</v>
      </c>
      <c r="I288" s="81">
        <v>0</v>
      </c>
      <c r="J288" s="81">
        <v>0</v>
      </c>
      <c r="K288" s="81">
        <v>0</v>
      </c>
      <c r="L288" s="81">
        <v>0</v>
      </c>
      <c r="M288" s="81">
        <v>0</v>
      </c>
      <c r="N288" s="81">
        <v>0</v>
      </c>
      <c r="O288" s="81">
        <v>0</v>
      </c>
      <c r="P288" s="81">
        <v>0</v>
      </c>
      <c r="Q288" s="81">
        <v>0</v>
      </c>
      <c r="R288" s="81">
        <v>0</v>
      </c>
      <c r="S288" s="81">
        <v>0</v>
      </c>
      <c r="T288" s="81">
        <v>3.1</v>
      </c>
      <c r="U288" s="81">
        <v>0</v>
      </c>
      <c r="V288" s="81">
        <v>0</v>
      </c>
      <c r="W288" s="81">
        <v>44.2</v>
      </c>
      <c r="X288" s="81">
        <v>0</v>
      </c>
      <c r="Y288" s="81">
        <v>0</v>
      </c>
      <c r="Z288" s="81">
        <v>0</v>
      </c>
      <c r="AA288" s="81">
        <v>0</v>
      </c>
      <c r="AB288" s="81">
        <v>0</v>
      </c>
      <c r="AC288" s="81">
        <v>47.2</v>
      </c>
      <c r="AD288" s="81"/>
      <c r="AE288" s="81"/>
      <c r="AF288" s="81"/>
      <c r="AG288" s="81"/>
      <c r="AH288" s="81"/>
      <c r="AI288" s="81"/>
      <c r="AJ288" s="81"/>
      <c r="AK288" s="81"/>
      <c r="AL288" s="81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1"/>
      <c r="BD288" s="81"/>
      <c r="BE288" s="81"/>
      <c r="BF288" s="81"/>
      <c r="BG288" s="81"/>
      <c r="BH288" s="81"/>
      <c r="BI288" s="81"/>
      <c r="BJ288" s="81"/>
      <c r="BK288" s="81"/>
      <c r="BL288" s="81"/>
      <c r="BM288" s="81"/>
      <c r="BN288" s="81"/>
      <c r="BO288" s="81"/>
    </row>
    <row r="289" spans="1:67" ht="15" hidden="1" x14ac:dyDescent="0.25">
      <c r="A289" s="90" t="s">
        <v>218</v>
      </c>
      <c r="B289" s="90" t="s">
        <v>432</v>
      </c>
      <c r="C289" s="81">
        <v>0</v>
      </c>
      <c r="D289" s="81">
        <v>0.1</v>
      </c>
      <c r="E289" s="81">
        <v>0</v>
      </c>
      <c r="F289" s="81">
        <v>0</v>
      </c>
      <c r="G289" s="81">
        <v>0</v>
      </c>
      <c r="H289" s="81">
        <v>0</v>
      </c>
      <c r="I289" s="81">
        <v>0</v>
      </c>
      <c r="J289" s="81">
        <v>0</v>
      </c>
      <c r="K289" s="81">
        <v>0</v>
      </c>
      <c r="L289" s="81">
        <v>0</v>
      </c>
      <c r="M289" s="81">
        <v>0</v>
      </c>
      <c r="N289" s="81">
        <v>0</v>
      </c>
      <c r="O289" s="81">
        <v>0</v>
      </c>
      <c r="P289" s="81">
        <v>0</v>
      </c>
      <c r="Q289" s="81">
        <v>0</v>
      </c>
      <c r="R289" s="81">
        <v>0</v>
      </c>
      <c r="S289" s="81">
        <v>0</v>
      </c>
      <c r="T289" s="81">
        <v>1.9</v>
      </c>
      <c r="U289" s="81">
        <v>0</v>
      </c>
      <c r="V289" s="81">
        <v>0</v>
      </c>
      <c r="W289" s="81">
        <v>0</v>
      </c>
      <c r="X289" s="81">
        <v>0</v>
      </c>
      <c r="Y289" s="81">
        <v>0.1</v>
      </c>
      <c r="Z289" s="81">
        <v>0.27</v>
      </c>
      <c r="AA289" s="81">
        <v>0.28000000000000003</v>
      </c>
      <c r="AB289" s="81">
        <v>0</v>
      </c>
      <c r="AC289" s="81">
        <v>2.54</v>
      </c>
      <c r="AD289" s="81"/>
      <c r="AE289" s="81"/>
      <c r="AF289" s="81"/>
      <c r="AG289" s="81"/>
      <c r="AH289" s="81"/>
      <c r="AI289" s="81"/>
      <c r="AJ289" s="81"/>
      <c r="AK289" s="81"/>
      <c r="AL289" s="81"/>
      <c r="AM289" s="81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1"/>
      <c r="BD289" s="81"/>
      <c r="BE289" s="81"/>
      <c r="BF289" s="81"/>
      <c r="BG289" s="81"/>
      <c r="BH289" s="81"/>
      <c r="BI289" s="81"/>
      <c r="BJ289" s="81"/>
      <c r="BK289" s="81"/>
      <c r="BL289" s="81"/>
      <c r="BM289" s="81"/>
      <c r="BN289" s="81"/>
      <c r="BO289" s="81"/>
    </row>
    <row r="290" spans="1:67" ht="15" hidden="1" x14ac:dyDescent="0.25">
      <c r="A290" s="90" t="s">
        <v>143</v>
      </c>
      <c r="B290" s="90" t="s">
        <v>433</v>
      </c>
      <c r="C290" s="81">
        <v>0</v>
      </c>
      <c r="D290" s="81">
        <v>1.6040000000000001</v>
      </c>
      <c r="E290" s="81">
        <v>0</v>
      </c>
      <c r="F290" s="81">
        <v>0</v>
      </c>
      <c r="G290" s="81">
        <v>0</v>
      </c>
      <c r="H290" s="81">
        <v>0</v>
      </c>
      <c r="I290" s="81">
        <v>0</v>
      </c>
      <c r="J290" s="81">
        <v>0</v>
      </c>
      <c r="K290" s="81">
        <v>0</v>
      </c>
      <c r="L290" s="81">
        <v>0</v>
      </c>
      <c r="M290" s="81">
        <v>0</v>
      </c>
      <c r="N290" s="81">
        <v>0</v>
      </c>
      <c r="O290" s="81">
        <v>27.419</v>
      </c>
      <c r="P290" s="81">
        <v>0</v>
      </c>
      <c r="Q290" s="81">
        <v>0</v>
      </c>
      <c r="R290" s="81">
        <v>0</v>
      </c>
      <c r="S290" s="81">
        <v>0</v>
      </c>
      <c r="T290" s="81">
        <v>0</v>
      </c>
      <c r="U290" s="81">
        <v>2.5920000000000001</v>
      </c>
      <c r="V290" s="81">
        <v>0</v>
      </c>
      <c r="W290" s="81">
        <v>0</v>
      </c>
      <c r="X290" s="81">
        <v>0</v>
      </c>
      <c r="Y290" s="81">
        <v>0</v>
      </c>
      <c r="Z290" s="81">
        <v>0</v>
      </c>
      <c r="AA290" s="81">
        <v>0</v>
      </c>
      <c r="AB290" s="81">
        <v>0</v>
      </c>
      <c r="AC290" s="81">
        <v>31.257000000000001</v>
      </c>
      <c r="AD290" s="81"/>
      <c r="AE290" s="81"/>
      <c r="AF290" s="81"/>
      <c r="AG290" s="81"/>
      <c r="AH290" s="81"/>
      <c r="AI290" s="81"/>
      <c r="AJ290" s="81"/>
      <c r="AK290" s="81"/>
      <c r="AL290" s="81"/>
      <c r="AM290" s="81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1"/>
      <c r="BD290" s="81"/>
      <c r="BE290" s="81"/>
      <c r="BF290" s="81"/>
      <c r="BG290" s="81"/>
      <c r="BH290" s="81"/>
      <c r="BI290" s="81"/>
      <c r="BJ290" s="81"/>
      <c r="BK290" s="81"/>
      <c r="BL290" s="81"/>
      <c r="BM290" s="81"/>
      <c r="BN290" s="81"/>
      <c r="BO290" s="81"/>
    </row>
    <row r="291" spans="1:67" ht="15" hidden="1" x14ac:dyDescent="0.25">
      <c r="A291" s="90" t="s">
        <v>434</v>
      </c>
      <c r="B291" s="90" t="s">
        <v>435</v>
      </c>
      <c r="C291" s="81">
        <v>0</v>
      </c>
      <c r="D291" s="81">
        <v>0.8</v>
      </c>
      <c r="E291" s="81">
        <v>0</v>
      </c>
      <c r="F291" s="81">
        <v>0</v>
      </c>
      <c r="G291" s="81">
        <v>0</v>
      </c>
      <c r="H291" s="81">
        <v>0</v>
      </c>
      <c r="I291" s="81">
        <v>0</v>
      </c>
      <c r="J291" s="81">
        <v>2.86</v>
      </c>
      <c r="K291" s="81">
        <v>0</v>
      </c>
      <c r="L291" s="81">
        <v>0</v>
      </c>
      <c r="M291" s="81">
        <v>97.254000000000005</v>
      </c>
      <c r="N291" s="81">
        <v>0</v>
      </c>
      <c r="O291" s="81">
        <v>0</v>
      </c>
      <c r="P291" s="81">
        <v>0</v>
      </c>
      <c r="Q291" s="81">
        <v>0</v>
      </c>
      <c r="R291" s="81">
        <v>0</v>
      </c>
      <c r="S291" s="81">
        <v>0</v>
      </c>
      <c r="T291" s="81">
        <v>0</v>
      </c>
      <c r="U291" s="81">
        <v>0</v>
      </c>
      <c r="V291" s="81">
        <v>0</v>
      </c>
      <c r="W291" s="81">
        <v>0</v>
      </c>
      <c r="X291" s="81">
        <v>0</v>
      </c>
      <c r="Y291" s="81">
        <v>0</v>
      </c>
      <c r="Z291" s="81">
        <v>0</v>
      </c>
      <c r="AA291" s="81">
        <v>0</v>
      </c>
      <c r="AB291" s="81">
        <v>0</v>
      </c>
      <c r="AC291" s="81">
        <v>80.304000000000002</v>
      </c>
      <c r="AD291" s="81"/>
      <c r="AE291" s="81"/>
      <c r="AF291" s="81"/>
      <c r="AG291" s="81"/>
      <c r="AH291" s="81"/>
      <c r="AI291" s="81"/>
      <c r="AJ291" s="81"/>
      <c r="AK291" s="81"/>
      <c r="AL291" s="81"/>
      <c r="AM291" s="81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1"/>
      <c r="BD291" s="81"/>
      <c r="BE291" s="81"/>
      <c r="BF291" s="81"/>
      <c r="BG291" s="81"/>
      <c r="BH291" s="81"/>
      <c r="BI291" s="81"/>
      <c r="BJ291" s="81"/>
      <c r="BK291" s="81"/>
      <c r="BL291" s="81"/>
      <c r="BM291" s="81"/>
      <c r="BN291" s="81"/>
      <c r="BO291" s="81"/>
    </row>
    <row r="292" spans="1:67" ht="15" hidden="1" x14ac:dyDescent="0.25">
      <c r="A292" s="90" t="s">
        <v>89</v>
      </c>
      <c r="B292" s="90" t="s">
        <v>436</v>
      </c>
      <c r="C292" s="81">
        <v>0</v>
      </c>
      <c r="D292" s="81">
        <v>8.3140000000000001</v>
      </c>
      <c r="E292" s="81">
        <v>6.1529999999999996</v>
      </c>
      <c r="F292" s="81">
        <v>0</v>
      </c>
      <c r="G292" s="81">
        <v>0</v>
      </c>
      <c r="H292" s="81">
        <v>0</v>
      </c>
      <c r="I292" s="81">
        <v>0</v>
      </c>
      <c r="J292" s="81">
        <v>0</v>
      </c>
      <c r="K292" s="81">
        <v>0</v>
      </c>
      <c r="L292" s="81">
        <v>6.1139999999999999</v>
      </c>
      <c r="M292" s="81">
        <v>11.417</v>
      </c>
      <c r="N292" s="81">
        <v>1.6180000000000001</v>
      </c>
      <c r="O292" s="81">
        <v>7.468</v>
      </c>
      <c r="P292" s="81">
        <v>0.49099999999999999</v>
      </c>
      <c r="Q292" s="81">
        <v>0</v>
      </c>
      <c r="R292" s="81">
        <v>0</v>
      </c>
      <c r="S292" s="81">
        <v>0.31</v>
      </c>
      <c r="T292" s="81">
        <v>0</v>
      </c>
      <c r="U292" s="81">
        <v>0</v>
      </c>
      <c r="V292" s="81">
        <v>0</v>
      </c>
      <c r="W292" s="81">
        <v>13.295</v>
      </c>
      <c r="X292" s="81">
        <v>11.832000000000001</v>
      </c>
      <c r="Y292" s="81">
        <v>0</v>
      </c>
      <c r="Z292" s="81">
        <v>0</v>
      </c>
      <c r="AA292" s="81">
        <v>0.105</v>
      </c>
      <c r="AB292" s="81">
        <v>0</v>
      </c>
      <c r="AC292" s="81">
        <v>61.500999999999998</v>
      </c>
      <c r="AD292" s="81"/>
      <c r="AE292" s="81"/>
      <c r="AF292" s="81"/>
      <c r="AG292" s="81"/>
      <c r="AH292" s="81"/>
      <c r="AI292" s="81"/>
      <c r="AJ292" s="81"/>
      <c r="AK292" s="81"/>
      <c r="AL292" s="81"/>
      <c r="AM292" s="81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  <c r="AY292" s="81"/>
      <c r="AZ292" s="81"/>
      <c r="BA292" s="81"/>
      <c r="BB292" s="81"/>
      <c r="BC292" s="81"/>
      <c r="BD292" s="81"/>
      <c r="BE292" s="81"/>
      <c r="BF292" s="81"/>
      <c r="BG292" s="81"/>
      <c r="BH292" s="81"/>
      <c r="BI292" s="81"/>
      <c r="BJ292" s="81"/>
      <c r="BK292" s="81"/>
      <c r="BL292" s="81"/>
      <c r="BM292" s="81"/>
      <c r="BN292" s="81"/>
      <c r="BO292" s="81"/>
    </row>
    <row r="293" spans="1:67" ht="15" hidden="1" x14ac:dyDescent="0.25">
      <c r="A293" s="90" t="s">
        <v>437</v>
      </c>
      <c r="B293" s="90" t="s">
        <v>438</v>
      </c>
      <c r="C293" s="81">
        <v>0</v>
      </c>
      <c r="D293" s="81">
        <v>0</v>
      </c>
      <c r="E293" s="81">
        <v>0</v>
      </c>
      <c r="F293" s="81">
        <v>0</v>
      </c>
      <c r="G293" s="81">
        <v>0</v>
      </c>
      <c r="H293" s="81">
        <v>0</v>
      </c>
      <c r="I293" s="81">
        <v>0</v>
      </c>
      <c r="J293" s="81">
        <v>0</v>
      </c>
      <c r="K293" s="81">
        <v>0</v>
      </c>
      <c r="L293" s="81">
        <v>0</v>
      </c>
      <c r="M293" s="81">
        <v>0</v>
      </c>
      <c r="N293" s="81">
        <v>0</v>
      </c>
      <c r="O293" s="81">
        <v>0</v>
      </c>
      <c r="P293" s="81">
        <v>0</v>
      </c>
      <c r="Q293" s="81">
        <v>0</v>
      </c>
      <c r="R293" s="81">
        <v>0</v>
      </c>
      <c r="S293" s="81">
        <v>0</v>
      </c>
      <c r="T293" s="81">
        <v>0</v>
      </c>
      <c r="U293" s="81">
        <v>0</v>
      </c>
      <c r="V293" s="81">
        <v>0</v>
      </c>
      <c r="W293" s="81">
        <v>0</v>
      </c>
      <c r="X293" s="81">
        <v>0</v>
      </c>
      <c r="Y293" s="81">
        <v>0</v>
      </c>
      <c r="Z293" s="81">
        <v>0</v>
      </c>
      <c r="AA293" s="81">
        <v>0</v>
      </c>
      <c r="AB293" s="81">
        <v>0</v>
      </c>
      <c r="AC293" s="81">
        <v>0</v>
      </c>
      <c r="AD293" s="81"/>
      <c r="AE293" s="81"/>
      <c r="AF293" s="81"/>
      <c r="AG293" s="81"/>
      <c r="AH293" s="81"/>
      <c r="AI293" s="81"/>
      <c r="AJ293" s="81"/>
      <c r="AK293" s="81"/>
      <c r="AL293" s="81"/>
      <c r="AM293" s="81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1"/>
      <c r="BD293" s="81"/>
      <c r="BE293" s="81"/>
      <c r="BF293" s="81"/>
      <c r="BG293" s="81"/>
      <c r="BH293" s="81"/>
      <c r="BI293" s="81"/>
      <c r="BJ293" s="81"/>
      <c r="BK293" s="81"/>
      <c r="BL293" s="81"/>
      <c r="BM293" s="81"/>
      <c r="BN293" s="81"/>
      <c r="BO293" s="81"/>
    </row>
    <row r="294" spans="1:67" ht="15" hidden="1" x14ac:dyDescent="0.25">
      <c r="A294" s="90" t="s">
        <v>92</v>
      </c>
      <c r="B294" s="90" t="s">
        <v>439</v>
      </c>
      <c r="C294" s="81">
        <v>0</v>
      </c>
      <c r="D294" s="81">
        <v>0.8</v>
      </c>
      <c r="E294" s="81">
        <v>0</v>
      </c>
      <c r="F294" s="81">
        <v>0</v>
      </c>
      <c r="G294" s="81">
        <v>0</v>
      </c>
      <c r="H294" s="81">
        <v>0</v>
      </c>
      <c r="I294" s="81">
        <v>0</v>
      </c>
      <c r="J294" s="81">
        <v>0</v>
      </c>
      <c r="K294" s="81">
        <v>0</v>
      </c>
      <c r="L294" s="81">
        <v>0</v>
      </c>
      <c r="M294" s="81">
        <v>0</v>
      </c>
      <c r="N294" s="81">
        <v>0</v>
      </c>
      <c r="O294" s="81">
        <v>15.9</v>
      </c>
      <c r="P294" s="81">
        <v>0</v>
      </c>
      <c r="Q294" s="81">
        <v>0</v>
      </c>
      <c r="R294" s="81">
        <v>0</v>
      </c>
      <c r="S294" s="81">
        <v>0</v>
      </c>
      <c r="T294" s="81">
        <v>0</v>
      </c>
      <c r="U294" s="81">
        <v>0</v>
      </c>
      <c r="V294" s="81">
        <v>0</v>
      </c>
      <c r="W294" s="81">
        <v>0</v>
      </c>
      <c r="X294" s="81">
        <v>0</v>
      </c>
      <c r="Y294" s="81">
        <v>0</v>
      </c>
      <c r="Z294" s="81">
        <v>0</v>
      </c>
      <c r="AA294" s="81">
        <v>0</v>
      </c>
      <c r="AB294" s="81">
        <v>0</v>
      </c>
      <c r="AC294" s="81">
        <v>15.9</v>
      </c>
      <c r="AD294" s="81"/>
      <c r="AE294" s="81"/>
      <c r="AF294" s="81"/>
      <c r="AG294" s="81"/>
      <c r="AH294" s="81"/>
      <c r="AI294" s="81"/>
      <c r="AJ294" s="81"/>
      <c r="AK294" s="81"/>
      <c r="AL294" s="81"/>
      <c r="AM294" s="81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1"/>
      <c r="BD294" s="81"/>
      <c r="BE294" s="81"/>
      <c r="BF294" s="81"/>
      <c r="BG294" s="81"/>
      <c r="BH294" s="81"/>
      <c r="BI294" s="81"/>
      <c r="BJ294" s="81"/>
      <c r="BK294" s="81"/>
      <c r="BL294" s="81"/>
      <c r="BM294" s="81"/>
      <c r="BN294" s="81"/>
      <c r="BO294" s="81"/>
    </row>
    <row r="295" spans="1:67" ht="15" hidden="1" x14ac:dyDescent="0.25">
      <c r="A295" s="90" t="s">
        <v>440</v>
      </c>
      <c r="B295" s="90" t="s">
        <v>441</v>
      </c>
      <c r="C295" s="81">
        <v>0</v>
      </c>
      <c r="D295" s="81">
        <v>0</v>
      </c>
      <c r="E295" s="81">
        <v>0</v>
      </c>
      <c r="F295" s="81">
        <v>0</v>
      </c>
      <c r="G295" s="81">
        <v>0</v>
      </c>
      <c r="H295" s="81">
        <v>0</v>
      </c>
      <c r="I295" s="81">
        <v>0</v>
      </c>
      <c r="J295" s="81">
        <v>0</v>
      </c>
      <c r="K295" s="81">
        <v>0</v>
      </c>
      <c r="L295" s="81">
        <v>0</v>
      </c>
      <c r="M295" s="81">
        <v>0</v>
      </c>
      <c r="N295" s="81">
        <v>0</v>
      </c>
      <c r="O295" s="81">
        <v>0</v>
      </c>
      <c r="P295" s="81">
        <v>0</v>
      </c>
      <c r="Q295" s="81">
        <v>0</v>
      </c>
      <c r="R295" s="81">
        <v>0</v>
      </c>
      <c r="S295" s="81">
        <v>0</v>
      </c>
      <c r="T295" s="81">
        <v>0</v>
      </c>
      <c r="U295" s="81">
        <v>0</v>
      </c>
      <c r="V295" s="81">
        <v>0</v>
      </c>
      <c r="W295" s="81">
        <v>0</v>
      </c>
      <c r="X295" s="81">
        <v>0</v>
      </c>
      <c r="Y295" s="81">
        <v>0</v>
      </c>
      <c r="Z295" s="81">
        <v>0</v>
      </c>
      <c r="AA295" s="81">
        <v>0</v>
      </c>
      <c r="AB295" s="81">
        <v>0</v>
      </c>
      <c r="AC295" s="81">
        <v>0</v>
      </c>
      <c r="AD295" s="81"/>
      <c r="AE295" s="81"/>
      <c r="AF295" s="81"/>
      <c r="AG295" s="81"/>
      <c r="AH295" s="81"/>
      <c r="AI295" s="81"/>
      <c r="AJ295" s="81"/>
      <c r="AK295" s="81"/>
      <c r="AL295" s="81"/>
      <c r="AM295" s="81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1"/>
      <c r="BD295" s="81"/>
      <c r="BE295" s="81"/>
      <c r="BF295" s="81"/>
      <c r="BG295" s="81"/>
      <c r="BH295" s="81"/>
      <c r="BI295" s="81"/>
      <c r="BJ295" s="81"/>
      <c r="BK295" s="81"/>
      <c r="BL295" s="81"/>
      <c r="BM295" s="81"/>
      <c r="BN295" s="81"/>
      <c r="BO295" s="81"/>
    </row>
    <row r="296" spans="1:67" ht="15" hidden="1" x14ac:dyDescent="0.25">
      <c r="A296" s="90" t="s">
        <v>76</v>
      </c>
      <c r="B296" s="90" t="s">
        <v>442</v>
      </c>
      <c r="C296" s="81">
        <v>0</v>
      </c>
      <c r="D296" s="81">
        <v>0</v>
      </c>
      <c r="E296" s="81">
        <v>0</v>
      </c>
      <c r="F296" s="81">
        <v>0</v>
      </c>
      <c r="G296" s="81">
        <v>0</v>
      </c>
      <c r="H296" s="81">
        <v>0</v>
      </c>
      <c r="I296" s="81">
        <v>0</v>
      </c>
      <c r="J296" s="81">
        <v>0</v>
      </c>
      <c r="K296" s="81">
        <v>0</v>
      </c>
      <c r="L296" s="81">
        <v>0</v>
      </c>
      <c r="M296" s="81">
        <v>0</v>
      </c>
      <c r="N296" s="81">
        <v>0</v>
      </c>
      <c r="O296" s="81">
        <v>0</v>
      </c>
      <c r="P296" s="81">
        <v>0</v>
      </c>
      <c r="Q296" s="81">
        <v>0</v>
      </c>
      <c r="R296" s="81">
        <v>0</v>
      </c>
      <c r="S296" s="81">
        <v>0</v>
      </c>
      <c r="T296" s="81">
        <v>0.16600000000000001</v>
      </c>
      <c r="U296" s="81">
        <v>0</v>
      </c>
      <c r="V296" s="81">
        <v>0</v>
      </c>
      <c r="W296" s="81">
        <v>0</v>
      </c>
      <c r="X296" s="81">
        <v>0</v>
      </c>
      <c r="Y296" s="81">
        <v>0</v>
      </c>
      <c r="Z296" s="81">
        <v>0</v>
      </c>
      <c r="AA296" s="81">
        <v>3.5999999999999997E-2</v>
      </c>
      <c r="AB296" s="81">
        <v>0</v>
      </c>
      <c r="AC296" s="81">
        <v>0.20200000000000001</v>
      </c>
      <c r="AD296" s="81"/>
      <c r="AE296" s="81"/>
      <c r="AF296" s="81"/>
      <c r="AG296" s="81"/>
      <c r="AH296" s="81"/>
      <c r="AI296" s="81"/>
      <c r="AJ296" s="81"/>
      <c r="AK296" s="81"/>
      <c r="AL296" s="81"/>
      <c r="AM296" s="81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1"/>
      <c r="BD296" s="81"/>
      <c r="BE296" s="81"/>
      <c r="BF296" s="81"/>
      <c r="BG296" s="81"/>
      <c r="BH296" s="81"/>
      <c r="BI296" s="81"/>
      <c r="BJ296" s="81"/>
      <c r="BK296" s="81"/>
      <c r="BL296" s="81"/>
      <c r="BM296" s="81"/>
      <c r="BN296" s="81"/>
      <c r="BO296" s="81"/>
    </row>
    <row r="297" spans="1:67" ht="15" hidden="1" x14ac:dyDescent="0.25">
      <c r="A297" s="90" t="s">
        <v>443</v>
      </c>
      <c r="B297" s="90" t="s">
        <v>444</v>
      </c>
      <c r="C297" s="81">
        <v>0</v>
      </c>
      <c r="D297" s="81">
        <v>2.4</v>
      </c>
      <c r="E297" s="81">
        <v>0</v>
      </c>
      <c r="F297" s="81">
        <v>0</v>
      </c>
      <c r="G297" s="81">
        <v>0</v>
      </c>
      <c r="H297" s="81">
        <v>0</v>
      </c>
      <c r="I297" s="81">
        <v>0</v>
      </c>
      <c r="J297" s="81">
        <v>0</v>
      </c>
      <c r="K297" s="81">
        <v>0</v>
      </c>
      <c r="L297" s="81">
        <v>0</v>
      </c>
      <c r="M297" s="81">
        <v>0</v>
      </c>
      <c r="N297" s="81">
        <v>0</v>
      </c>
      <c r="O297" s="81">
        <v>0</v>
      </c>
      <c r="P297" s="81">
        <v>0</v>
      </c>
      <c r="Q297" s="81">
        <v>0</v>
      </c>
      <c r="R297" s="81">
        <v>0</v>
      </c>
      <c r="S297" s="81">
        <v>9.5</v>
      </c>
      <c r="T297" s="81">
        <v>0</v>
      </c>
      <c r="U297" s="81">
        <v>0</v>
      </c>
      <c r="V297" s="81">
        <v>0</v>
      </c>
      <c r="W297" s="81">
        <v>0</v>
      </c>
      <c r="X297" s="81">
        <v>0</v>
      </c>
      <c r="Y297" s="81">
        <v>0</v>
      </c>
      <c r="Z297" s="81">
        <v>0</v>
      </c>
      <c r="AA297" s="81">
        <v>0</v>
      </c>
      <c r="AB297" s="81">
        <v>0</v>
      </c>
      <c r="AC297" s="81">
        <v>10.3</v>
      </c>
      <c r="AD297" s="81"/>
      <c r="AE297" s="81"/>
      <c r="AF297" s="81"/>
      <c r="AG297" s="81"/>
      <c r="AH297" s="81"/>
      <c r="AI297" s="81"/>
      <c r="AJ297" s="81"/>
      <c r="AK297" s="81"/>
      <c r="AL297" s="81"/>
      <c r="AM297" s="81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1"/>
      <c r="BB297" s="81"/>
      <c r="BC297" s="81"/>
      <c r="BD297" s="81"/>
      <c r="BE297" s="81"/>
      <c r="BF297" s="81"/>
      <c r="BG297" s="81"/>
      <c r="BH297" s="81"/>
      <c r="BI297" s="81"/>
      <c r="BJ297" s="81"/>
      <c r="BK297" s="81"/>
      <c r="BL297" s="81"/>
      <c r="BM297" s="81"/>
      <c r="BN297" s="81"/>
      <c r="BO297" s="81"/>
    </row>
    <row r="298" spans="1:67" ht="15" hidden="1" x14ac:dyDescent="0.25">
      <c r="A298" s="90" t="s">
        <v>84</v>
      </c>
      <c r="B298" s="90" t="s">
        <v>445</v>
      </c>
      <c r="C298" s="81">
        <v>0</v>
      </c>
      <c r="D298" s="81">
        <v>1.6</v>
      </c>
      <c r="E298" s="81">
        <v>0</v>
      </c>
      <c r="F298" s="81">
        <v>0</v>
      </c>
      <c r="G298" s="81">
        <v>0</v>
      </c>
      <c r="H298" s="81">
        <v>0</v>
      </c>
      <c r="I298" s="81">
        <v>0</v>
      </c>
      <c r="J298" s="81">
        <v>0</v>
      </c>
      <c r="K298" s="81">
        <v>0</v>
      </c>
      <c r="L298" s="81">
        <v>0</v>
      </c>
      <c r="M298" s="81">
        <v>0</v>
      </c>
      <c r="N298" s="81">
        <v>0</v>
      </c>
      <c r="O298" s="81">
        <v>0</v>
      </c>
      <c r="P298" s="81">
        <v>0</v>
      </c>
      <c r="Q298" s="81">
        <v>0</v>
      </c>
      <c r="R298" s="81">
        <v>0</v>
      </c>
      <c r="S298" s="81">
        <v>0</v>
      </c>
      <c r="T298" s="81">
        <v>0</v>
      </c>
      <c r="U298" s="81">
        <v>28.2</v>
      </c>
      <c r="V298" s="81">
        <v>0</v>
      </c>
      <c r="W298" s="81">
        <v>0</v>
      </c>
      <c r="X298" s="81">
        <v>0</v>
      </c>
      <c r="Y298" s="81">
        <v>0</v>
      </c>
      <c r="Z298" s="81">
        <v>0</v>
      </c>
      <c r="AA298" s="81">
        <v>0</v>
      </c>
      <c r="AB298" s="81">
        <v>0</v>
      </c>
      <c r="AC298" s="81">
        <v>27.071999999999999</v>
      </c>
      <c r="AD298" s="81"/>
      <c r="AE298" s="81"/>
      <c r="AF298" s="81"/>
      <c r="AG298" s="81"/>
      <c r="AH298" s="81"/>
      <c r="AI298" s="81"/>
      <c r="AJ298" s="81"/>
      <c r="AK298" s="81"/>
      <c r="AL298" s="81"/>
      <c r="AM298" s="81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1"/>
      <c r="BD298" s="81"/>
      <c r="BE298" s="81"/>
      <c r="BF298" s="81"/>
      <c r="BG298" s="81"/>
      <c r="BH298" s="81"/>
      <c r="BI298" s="81"/>
      <c r="BJ298" s="81"/>
      <c r="BK298" s="81"/>
      <c r="BL298" s="81"/>
      <c r="BM298" s="81"/>
      <c r="BN298" s="81"/>
      <c r="BO298" s="81"/>
    </row>
    <row r="299" spans="1:67" ht="15" hidden="1" x14ac:dyDescent="0.25">
      <c r="A299" s="90" t="s">
        <v>76</v>
      </c>
      <c r="B299" s="90" t="s">
        <v>446</v>
      </c>
      <c r="C299" s="81">
        <v>0</v>
      </c>
      <c r="D299" s="81">
        <v>0</v>
      </c>
      <c r="E299" s="81">
        <v>0</v>
      </c>
      <c r="F299" s="81">
        <v>0</v>
      </c>
      <c r="G299" s="81">
        <v>0</v>
      </c>
      <c r="H299" s="81">
        <v>0</v>
      </c>
      <c r="I299" s="81">
        <v>0</v>
      </c>
      <c r="J299" s="81">
        <v>0</v>
      </c>
      <c r="K299" s="81">
        <v>0</v>
      </c>
      <c r="L299" s="81">
        <v>0</v>
      </c>
      <c r="M299" s="81">
        <v>0</v>
      </c>
      <c r="N299" s="81">
        <v>0</v>
      </c>
      <c r="O299" s="81">
        <v>0</v>
      </c>
      <c r="P299" s="81">
        <v>0</v>
      </c>
      <c r="Q299" s="81">
        <v>0</v>
      </c>
      <c r="R299" s="81">
        <v>0</v>
      </c>
      <c r="S299" s="81">
        <v>0</v>
      </c>
      <c r="T299" s="81">
        <v>0</v>
      </c>
      <c r="U299" s="81">
        <v>0</v>
      </c>
      <c r="V299" s="81">
        <v>0</v>
      </c>
      <c r="W299" s="81">
        <v>0</v>
      </c>
      <c r="X299" s="81">
        <v>0</v>
      </c>
      <c r="Y299" s="81">
        <v>0</v>
      </c>
      <c r="Z299" s="81">
        <v>0</v>
      </c>
      <c r="AA299" s="81">
        <v>0</v>
      </c>
      <c r="AB299" s="81">
        <v>0</v>
      </c>
      <c r="AC299" s="81">
        <v>0</v>
      </c>
      <c r="AD299" s="81"/>
      <c r="AE299" s="81"/>
      <c r="AF299" s="81"/>
      <c r="AG299" s="81"/>
      <c r="AH299" s="81"/>
      <c r="AI299" s="81"/>
      <c r="AJ299" s="81"/>
      <c r="AK299" s="81"/>
      <c r="AL299" s="81"/>
      <c r="AM299" s="81"/>
      <c r="AN299" s="81"/>
      <c r="AO299" s="81"/>
      <c r="AP299" s="81"/>
      <c r="AQ299" s="81"/>
      <c r="AR299" s="81"/>
      <c r="AS299" s="81"/>
      <c r="AT299" s="81"/>
      <c r="AU299" s="81"/>
      <c r="AV299" s="81"/>
      <c r="AW299" s="81"/>
      <c r="AX299" s="81"/>
      <c r="AY299" s="81"/>
      <c r="AZ299" s="81"/>
      <c r="BA299" s="81"/>
      <c r="BB299" s="81"/>
      <c r="BC299" s="81"/>
      <c r="BD299" s="81"/>
      <c r="BE299" s="81"/>
      <c r="BF299" s="81"/>
      <c r="BG299" s="81"/>
      <c r="BH299" s="81"/>
      <c r="BI299" s="81"/>
      <c r="BJ299" s="81"/>
      <c r="BK299" s="81"/>
      <c r="BL299" s="81"/>
      <c r="BM299" s="81"/>
      <c r="BN299" s="81"/>
      <c r="BO299" s="81"/>
    </row>
    <row r="300" spans="1:67" ht="15" hidden="1" x14ac:dyDescent="0.25">
      <c r="A300" s="90" t="s">
        <v>271</v>
      </c>
      <c r="B300" s="90" t="s">
        <v>447</v>
      </c>
      <c r="C300" s="81">
        <v>0</v>
      </c>
      <c r="D300" s="81">
        <v>0</v>
      </c>
      <c r="E300" s="81">
        <v>0</v>
      </c>
      <c r="F300" s="81">
        <v>0</v>
      </c>
      <c r="G300" s="81">
        <v>0</v>
      </c>
      <c r="H300" s="81">
        <v>0</v>
      </c>
      <c r="I300" s="81">
        <v>0</v>
      </c>
      <c r="J300" s="81">
        <v>0</v>
      </c>
      <c r="K300" s="81">
        <v>0</v>
      </c>
      <c r="L300" s="81">
        <v>0</v>
      </c>
      <c r="M300" s="81">
        <v>0</v>
      </c>
      <c r="N300" s="81">
        <v>0</v>
      </c>
      <c r="O300" s="81">
        <v>0</v>
      </c>
      <c r="P300" s="81">
        <v>0</v>
      </c>
      <c r="Q300" s="81">
        <v>0</v>
      </c>
      <c r="R300" s="81">
        <v>0</v>
      </c>
      <c r="S300" s="81">
        <v>0</v>
      </c>
      <c r="T300" s="81">
        <v>0</v>
      </c>
      <c r="U300" s="81">
        <v>0</v>
      </c>
      <c r="V300" s="81">
        <v>0</v>
      </c>
      <c r="W300" s="81">
        <v>0</v>
      </c>
      <c r="X300" s="81">
        <v>0</v>
      </c>
      <c r="Y300" s="81">
        <v>0</v>
      </c>
      <c r="Z300" s="81">
        <v>0</v>
      </c>
      <c r="AA300" s="81">
        <v>0</v>
      </c>
      <c r="AB300" s="81">
        <v>0</v>
      </c>
      <c r="AC300" s="81">
        <v>0</v>
      </c>
      <c r="AD300" s="81"/>
      <c r="AE300" s="81"/>
      <c r="AF300" s="81"/>
      <c r="AG300" s="81"/>
      <c r="AH300" s="81"/>
      <c r="AI300" s="81"/>
      <c r="AJ300" s="81"/>
      <c r="AK300" s="81"/>
      <c r="AL300" s="81"/>
      <c r="AM300" s="81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81"/>
      <c r="BD300" s="81"/>
      <c r="BE300" s="81"/>
      <c r="BF300" s="81"/>
      <c r="BG300" s="81"/>
      <c r="BH300" s="81"/>
      <c r="BI300" s="81"/>
      <c r="BJ300" s="81"/>
      <c r="BK300" s="81"/>
      <c r="BL300" s="81"/>
      <c r="BM300" s="81"/>
      <c r="BN300" s="81"/>
      <c r="BO300" s="81"/>
    </row>
    <row r="301" spans="1:67" ht="15" hidden="1" x14ac:dyDescent="0.25">
      <c r="A301" s="90" t="s">
        <v>92</v>
      </c>
      <c r="B301" s="90" t="s">
        <v>448</v>
      </c>
      <c r="C301" s="81">
        <v>0</v>
      </c>
      <c r="D301" s="81">
        <v>0</v>
      </c>
      <c r="E301" s="81">
        <v>0</v>
      </c>
      <c r="F301" s="81">
        <v>0</v>
      </c>
      <c r="G301" s="81">
        <v>0</v>
      </c>
      <c r="H301" s="81">
        <v>0</v>
      </c>
      <c r="I301" s="81">
        <v>0</v>
      </c>
      <c r="J301" s="81">
        <v>0</v>
      </c>
      <c r="K301" s="81">
        <v>0</v>
      </c>
      <c r="L301" s="81">
        <v>0</v>
      </c>
      <c r="M301" s="81">
        <v>0</v>
      </c>
      <c r="N301" s="81">
        <v>0</v>
      </c>
      <c r="O301" s="81">
        <v>0</v>
      </c>
      <c r="P301" s="81">
        <v>0</v>
      </c>
      <c r="Q301" s="81">
        <v>0</v>
      </c>
      <c r="R301" s="81">
        <v>0</v>
      </c>
      <c r="S301" s="81">
        <v>0</v>
      </c>
      <c r="T301" s="81">
        <v>0</v>
      </c>
      <c r="U301" s="81">
        <v>0</v>
      </c>
      <c r="V301" s="81">
        <v>0</v>
      </c>
      <c r="W301" s="81">
        <v>0</v>
      </c>
      <c r="X301" s="81">
        <v>0</v>
      </c>
      <c r="Y301" s="81">
        <v>0</v>
      </c>
      <c r="Z301" s="81">
        <v>0</v>
      </c>
      <c r="AA301" s="81">
        <v>0</v>
      </c>
      <c r="AB301" s="81">
        <v>0</v>
      </c>
      <c r="AC301" s="81">
        <v>0</v>
      </c>
      <c r="AD301" s="81"/>
      <c r="AE301" s="81"/>
      <c r="AF301" s="81"/>
      <c r="AG301" s="81"/>
      <c r="AH301" s="81"/>
      <c r="AI301" s="81"/>
      <c r="AJ301" s="81"/>
      <c r="AK301" s="81"/>
      <c r="AL301" s="81"/>
      <c r="AM301" s="81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1"/>
      <c r="BD301" s="81"/>
      <c r="BE301" s="81"/>
      <c r="BF301" s="81"/>
      <c r="BG301" s="81"/>
      <c r="BH301" s="81"/>
      <c r="BI301" s="81"/>
      <c r="BJ301" s="81"/>
      <c r="BK301" s="81"/>
      <c r="BL301" s="81"/>
      <c r="BM301" s="81"/>
      <c r="BN301" s="81"/>
      <c r="BO301" s="81"/>
    </row>
    <row r="302" spans="1:67" ht="15" hidden="1" x14ac:dyDescent="0.25">
      <c r="A302" s="90" t="s">
        <v>94</v>
      </c>
      <c r="B302" s="90" t="s">
        <v>449</v>
      </c>
      <c r="C302" s="81">
        <v>0</v>
      </c>
      <c r="D302" s="81">
        <v>0.1</v>
      </c>
      <c r="E302" s="81">
        <v>0</v>
      </c>
      <c r="F302" s="81">
        <v>0</v>
      </c>
      <c r="G302" s="81">
        <v>0</v>
      </c>
      <c r="H302" s="81">
        <v>0</v>
      </c>
      <c r="I302" s="81">
        <v>0</v>
      </c>
      <c r="J302" s="81">
        <v>0</v>
      </c>
      <c r="K302" s="81">
        <v>0</v>
      </c>
      <c r="L302" s="81">
        <v>0</v>
      </c>
      <c r="M302" s="81">
        <v>0</v>
      </c>
      <c r="N302" s="81">
        <v>0</v>
      </c>
      <c r="O302" s="81">
        <v>0</v>
      </c>
      <c r="P302" s="81">
        <v>0</v>
      </c>
      <c r="Q302" s="81">
        <v>0</v>
      </c>
      <c r="R302" s="81">
        <v>0</v>
      </c>
      <c r="S302" s="81">
        <v>0</v>
      </c>
      <c r="T302" s="81">
        <v>0</v>
      </c>
      <c r="U302" s="81">
        <v>0</v>
      </c>
      <c r="V302" s="81">
        <v>0</v>
      </c>
      <c r="W302" s="81">
        <v>0</v>
      </c>
      <c r="X302" s="81">
        <v>0</v>
      </c>
      <c r="Y302" s="81">
        <v>0</v>
      </c>
      <c r="Z302" s="81">
        <v>0</v>
      </c>
      <c r="AA302" s="81">
        <v>0</v>
      </c>
      <c r="AB302" s="81">
        <v>0</v>
      </c>
      <c r="AC302" s="81">
        <v>0.09</v>
      </c>
      <c r="AD302" s="81"/>
      <c r="AE302" s="81"/>
      <c r="AF302" s="81"/>
      <c r="AG302" s="81"/>
      <c r="AH302" s="81"/>
      <c r="AI302" s="81"/>
      <c r="AJ302" s="81"/>
      <c r="AK302" s="81"/>
      <c r="AL302" s="81"/>
      <c r="AM302" s="81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1"/>
      <c r="BB302" s="81"/>
      <c r="BC302" s="81"/>
      <c r="BD302" s="81"/>
      <c r="BE302" s="81"/>
      <c r="BF302" s="81"/>
      <c r="BG302" s="81"/>
      <c r="BH302" s="81"/>
      <c r="BI302" s="81"/>
      <c r="BJ302" s="81"/>
      <c r="BK302" s="81"/>
      <c r="BL302" s="81"/>
      <c r="BM302" s="81"/>
      <c r="BN302" s="81"/>
      <c r="BO302" s="81"/>
    </row>
    <row r="303" spans="1:67" ht="15" hidden="1" x14ac:dyDescent="0.25">
      <c r="A303" s="90" t="s">
        <v>443</v>
      </c>
      <c r="B303" s="90" t="s">
        <v>450</v>
      </c>
      <c r="C303" s="81">
        <v>0</v>
      </c>
      <c r="D303" s="81">
        <v>3.8</v>
      </c>
      <c r="E303" s="81">
        <v>2.8</v>
      </c>
      <c r="F303" s="81">
        <v>0</v>
      </c>
      <c r="G303" s="81">
        <v>0</v>
      </c>
      <c r="H303" s="81">
        <v>0</v>
      </c>
      <c r="I303" s="81">
        <v>0</v>
      </c>
      <c r="J303" s="81">
        <v>0</v>
      </c>
      <c r="K303" s="81">
        <v>0</v>
      </c>
      <c r="L303" s="81">
        <v>0</v>
      </c>
      <c r="M303" s="81">
        <v>218.7</v>
      </c>
      <c r="N303" s="81">
        <v>0</v>
      </c>
      <c r="O303" s="81">
        <v>0</v>
      </c>
      <c r="P303" s="81">
        <v>0</v>
      </c>
      <c r="Q303" s="81">
        <v>0</v>
      </c>
      <c r="R303" s="81">
        <v>0</v>
      </c>
      <c r="S303" s="81">
        <v>0</v>
      </c>
      <c r="T303" s="81">
        <v>0</v>
      </c>
      <c r="U303" s="81">
        <v>0</v>
      </c>
      <c r="V303" s="81">
        <v>0</v>
      </c>
      <c r="W303" s="81">
        <v>0</v>
      </c>
      <c r="X303" s="81">
        <v>0</v>
      </c>
      <c r="Y303" s="81">
        <v>0</v>
      </c>
      <c r="Z303" s="81">
        <v>0</v>
      </c>
      <c r="AA303" s="81">
        <v>0</v>
      </c>
      <c r="AB303" s="81">
        <v>0</v>
      </c>
      <c r="AC303" s="81">
        <v>191.6</v>
      </c>
      <c r="AD303" s="81"/>
      <c r="AE303" s="81"/>
      <c r="AF303" s="81"/>
      <c r="AG303" s="81"/>
      <c r="AH303" s="81"/>
      <c r="AI303" s="81"/>
      <c r="AJ303" s="81"/>
      <c r="AK303" s="81"/>
      <c r="AL303" s="81"/>
      <c r="AM303" s="81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  <c r="AY303" s="81"/>
      <c r="AZ303" s="81"/>
      <c r="BA303" s="81"/>
      <c r="BB303" s="81"/>
      <c r="BC303" s="81"/>
      <c r="BD303" s="81"/>
      <c r="BE303" s="81"/>
      <c r="BF303" s="81"/>
      <c r="BG303" s="81"/>
      <c r="BH303" s="81"/>
      <c r="BI303" s="81"/>
      <c r="BJ303" s="81"/>
      <c r="BK303" s="81"/>
      <c r="BL303" s="81"/>
      <c r="BM303" s="81"/>
      <c r="BN303" s="81"/>
      <c r="BO303" s="81"/>
    </row>
    <row r="304" spans="1:67" ht="15" hidden="1" x14ac:dyDescent="0.25">
      <c r="A304" s="90" t="s">
        <v>206</v>
      </c>
      <c r="B304" s="90" t="s">
        <v>451</v>
      </c>
      <c r="C304" s="81">
        <v>0</v>
      </c>
      <c r="D304" s="81">
        <v>0</v>
      </c>
      <c r="E304" s="81">
        <v>0</v>
      </c>
      <c r="F304" s="81">
        <v>8.1</v>
      </c>
      <c r="G304" s="81">
        <v>0</v>
      </c>
      <c r="H304" s="81">
        <v>0</v>
      </c>
      <c r="I304" s="81">
        <v>0</v>
      </c>
      <c r="J304" s="81">
        <v>0</v>
      </c>
      <c r="K304" s="81">
        <v>0</v>
      </c>
      <c r="L304" s="81">
        <v>0</v>
      </c>
      <c r="M304" s="81">
        <v>0</v>
      </c>
      <c r="N304" s="81">
        <v>0</v>
      </c>
      <c r="O304" s="81">
        <v>0</v>
      </c>
      <c r="P304" s="81">
        <v>0</v>
      </c>
      <c r="Q304" s="81">
        <v>0</v>
      </c>
      <c r="R304" s="81">
        <v>0</v>
      </c>
      <c r="S304" s="81">
        <v>0</v>
      </c>
      <c r="T304" s="81">
        <v>0</v>
      </c>
      <c r="U304" s="81">
        <v>0</v>
      </c>
      <c r="V304" s="81">
        <v>0</v>
      </c>
      <c r="W304" s="81">
        <v>0</v>
      </c>
      <c r="X304" s="81">
        <v>0</v>
      </c>
      <c r="Y304" s="81">
        <v>0</v>
      </c>
      <c r="Z304" s="81">
        <v>0</v>
      </c>
      <c r="AA304" s="81">
        <v>0</v>
      </c>
      <c r="AB304" s="81">
        <v>0</v>
      </c>
      <c r="AC304" s="81">
        <v>21.3</v>
      </c>
      <c r="AD304" s="81"/>
      <c r="AE304" s="81"/>
      <c r="AF304" s="81"/>
      <c r="AG304" s="81"/>
      <c r="AH304" s="81"/>
      <c r="AI304" s="81"/>
      <c r="AJ304" s="81"/>
      <c r="AK304" s="81"/>
      <c r="AL304" s="81"/>
      <c r="AM304" s="81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1"/>
      <c r="BD304" s="81"/>
      <c r="BE304" s="81"/>
      <c r="BF304" s="81"/>
      <c r="BG304" s="81"/>
      <c r="BH304" s="81"/>
      <c r="BI304" s="81"/>
      <c r="BJ304" s="81"/>
      <c r="BK304" s="81"/>
      <c r="BL304" s="81"/>
      <c r="BM304" s="81"/>
      <c r="BN304" s="81"/>
      <c r="BO304" s="81"/>
    </row>
    <row r="305" spans="1:67" ht="15" hidden="1" x14ac:dyDescent="0.25">
      <c r="A305" s="90" t="s">
        <v>452</v>
      </c>
      <c r="B305" s="90" t="s">
        <v>453</v>
      </c>
      <c r="C305" s="81">
        <v>0</v>
      </c>
      <c r="D305" s="81">
        <v>11.2</v>
      </c>
      <c r="E305" s="81">
        <v>0</v>
      </c>
      <c r="F305" s="81">
        <v>0</v>
      </c>
      <c r="G305" s="81">
        <v>0</v>
      </c>
      <c r="H305" s="81">
        <v>0</v>
      </c>
      <c r="I305" s="81">
        <v>0</v>
      </c>
      <c r="J305" s="81">
        <v>0</v>
      </c>
      <c r="K305" s="81">
        <v>0</v>
      </c>
      <c r="L305" s="81">
        <v>0</v>
      </c>
      <c r="M305" s="81">
        <v>0</v>
      </c>
      <c r="N305" s="81">
        <v>0</v>
      </c>
      <c r="O305" s="81">
        <v>0</v>
      </c>
      <c r="P305" s="81">
        <v>0</v>
      </c>
      <c r="Q305" s="81">
        <v>0</v>
      </c>
      <c r="R305" s="81">
        <v>0</v>
      </c>
      <c r="S305" s="81">
        <v>0</v>
      </c>
      <c r="T305" s="81">
        <v>26.4</v>
      </c>
      <c r="U305" s="81">
        <v>0</v>
      </c>
      <c r="V305" s="81">
        <v>0</v>
      </c>
      <c r="W305" s="81">
        <v>0</v>
      </c>
      <c r="X305" s="81">
        <v>0</v>
      </c>
      <c r="Y305" s="81">
        <v>0</v>
      </c>
      <c r="Z305" s="81">
        <v>0</v>
      </c>
      <c r="AA305" s="81">
        <v>0.3</v>
      </c>
      <c r="AB305" s="81">
        <v>0</v>
      </c>
      <c r="AC305" s="81">
        <v>49.7</v>
      </c>
      <c r="AD305" s="81"/>
      <c r="AE305" s="81"/>
      <c r="AF305" s="81"/>
      <c r="AG305" s="81"/>
      <c r="AH305" s="81"/>
      <c r="AI305" s="81"/>
      <c r="AJ305" s="81"/>
      <c r="AK305" s="81"/>
      <c r="AL305" s="81"/>
      <c r="AM305" s="81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1"/>
      <c r="BD305" s="81"/>
      <c r="BE305" s="81"/>
      <c r="BF305" s="81"/>
      <c r="BG305" s="81"/>
      <c r="BH305" s="81"/>
      <c r="BI305" s="81"/>
      <c r="BJ305" s="81"/>
      <c r="BK305" s="81"/>
      <c r="BL305" s="81"/>
      <c r="BM305" s="81"/>
      <c r="BN305" s="81"/>
      <c r="BO305" s="81"/>
    </row>
    <row r="306" spans="1:67" ht="15" hidden="1" x14ac:dyDescent="0.25">
      <c r="A306" s="90" t="s">
        <v>92</v>
      </c>
      <c r="B306" s="90" t="s">
        <v>454</v>
      </c>
      <c r="C306" s="81">
        <v>0</v>
      </c>
      <c r="D306" s="81">
        <v>1.9</v>
      </c>
      <c r="E306" s="81">
        <v>0.2</v>
      </c>
      <c r="F306" s="81">
        <v>0</v>
      </c>
      <c r="G306" s="81">
        <v>0</v>
      </c>
      <c r="H306" s="81">
        <v>0</v>
      </c>
      <c r="I306" s="81">
        <v>0</v>
      </c>
      <c r="J306" s="81">
        <v>0</v>
      </c>
      <c r="K306" s="81">
        <v>0</v>
      </c>
      <c r="L306" s="81">
        <v>0</v>
      </c>
      <c r="M306" s="81">
        <v>4.5</v>
      </c>
      <c r="N306" s="81">
        <v>28.8</v>
      </c>
      <c r="O306" s="81">
        <v>35.5</v>
      </c>
      <c r="P306" s="81">
        <v>0</v>
      </c>
      <c r="Q306" s="81">
        <v>0</v>
      </c>
      <c r="R306" s="81">
        <v>0</v>
      </c>
      <c r="S306" s="81">
        <v>0</v>
      </c>
      <c r="T306" s="81">
        <v>0</v>
      </c>
      <c r="U306" s="81">
        <v>0</v>
      </c>
      <c r="V306" s="81">
        <v>0</v>
      </c>
      <c r="W306" s="81">
        <v>0</v>
      </c>
      <c r="X306" s="81">
        <v>0</v>
      </c>
      <c r="Y306" s="81">
        <v>0</v>
      </c>
      <c r="Z306" s="81">
        <v>0</v>
      </c>
      <c r="AA306" s="81">
        <v>0</v>
      </c>
      <c r="AB306" s="81">
        <v>0</v>
      </c>
      <c r="AC306" s="81">
        <v>73.900000000000006</v>
      </c>
      <c r="AD306" s="81"/>
      <c r="AE306" s="81"/>
      <c r="AF306" s="81"/>
      <c r="AG306" s="81"/>
      <c r="AH306" s="81"/>
      <c r="AI306" s="81"/>
      <c r="AJ306" s="81"/>
      <c r="AK306" s="81"/>
      <c r="AL306" s="81"/>
      <c r="AM306" s="81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1"/>
      <c r="BD306" s="81"/>
      <c r="BE306" s="81"/>
      <c r="BF306" s="81"/>
      <c r="BG306" s="81"/>
      <c r="BH306" s="81"/>
      <c r="BI306" s="81"/>
      <c r="BJ306" s="81"/>
      <c r="BK306" s="81"/>
      <c r="BL306" s="81"/>
      <c r="BM306" s="81"/>
      <c r="BN306" s="81"/>
      <c r="BO306" s="81"/>
    </row>
    <row r="307" spans="1:67" ht="15" hidden="1" x14ac:dyDescent="0.25">
      <c r="A307" s="90" t="s">
        <v>455</v>
      </c>
      <c r="B307" s="90" t="s">
        <v>456</v>
      </c>
      <c r="C307" s="81">
        <v>0</v>
      </c>
      <c r="D307" s="81">
        <v>0</v>
      </c>
      <c r="E307" s="81">
        <v>0</v>
      </c>
      <c r="F307" s="81">
        <v>0</v>
      </c>
      <c r="G307" s="81">
        <v>0</v>
      </c>
      <c r="H307" s="81">
        <v>0</v>
      </c>
      <c r="I307" s="81">
        <v>0</v>
      </c>
      <c r="J307" s="81">
        <v>0</v>
      </c>
      <c r="K307" s="81">
        <v>0</v>
      </c>
      <c r="L307" s="81">
        <v>0</v>
      </c>
      <c r="M307" s="81">
        <v>0</v>
      </c>
      <c r="N307" s="81">
        <v>0</v>
      </c>
      <c r="O307" s="81">
        <v>0</v>
      </c>
      <c r="P307" s="81">
        <v>0</v>
      </c>
      <c r="Q307" s="81">
        <v>0</v>
      </c>
      <c r="R307" s="81">
        <v>0</v>
      </c>
      <c r="S307" s="81">
        <v>0</v>
      </c>
      <c r="T307" s="81">
        <v>0</v>
      </c>
      <c r="U307" s="81">
        <v>0</v>
      </c>
      <c r="V307" s="81">
        <v>0</v>
      </c>
      <c r="W307" s="81">
        <v>0</v>
      </c>
      <c r="X307" s="81">
        <v>0</v>
      </c>
      <c r="Y307" s="81">
        <v>0</v>
      </c>
      <c r="Z307" s="81">
        <v>0</v>
      </c>
      <c r="AA307" s="81">
        <v>0</v>
      </c>
      <c r="AB307" s="81">
        <v>0</v>
      </c>
      <c r="AC307" s="81">
        <v>0</v>
      </c>
      <c r="AD307" s="81"/>
      <c r="AE307" s="81"/>
      <c r="AF307" s="81"/>
      <c r="AG307" s="81"/>
      <c r="AH307" s="81"/>
      <c r="AI307" s="81"/>
      <c r="AJ307" s="81"/>
      <c r="AK307" s="81"/>
      <c r="AL307" s="81"/>
      <c r="AM307" s="81"/>
      <c r="AN307" s="81"/>
      <c r="AO307" s="81"/>
      <c r="AP307" s="81"/>
      <c r="AQ307" s="81"/>
      <c r="AR307" s="81"/>
      <c r="AS307" s="81"/>
      <c r="AT307" s="81"/>
      <c r="AU307" s="81"/>
      <c r="AV307" s="81"/>
      <c r="AW307" s="81"/>
      <c r="AX307" s="81"/>
      <c r="AY307" s="81"/>
      <c r="AZ307" s="81"/>
      <c r="BA307" s="81"/>
      <c r="BB307" s="81"/>
      <c r="BC307" s="81"/>
      <c r="BD307" s="81"/>
      <c r="BE307" s="81"/>
      <c r="BF307" s="81"/>
      <c r="BG307" s="81"/>
      <c r="BH307" s="81"/>
      <c r="BI307" s="81"/>
      <c r="BJ307" s="81"/>
      <c r="BK307" s="81"/>
      <c r="BL307" s="81"/>
      <c r="BM307" s="81"/>
      <c r="BN307" s="81"/>
      <c r="BO307" s="81"/>
    </row>
    <row r="308" spans="1:67" ht="15" hidden="1" x14ac:dyDescent="0.25">
      <c r="A308" s="90" t="s">
        <v>159</v>
      </c>
      <c r="B308" s="90" t="s">
        <v>457</v>
      </c>
      <c r="C308" s="81">
        <v>0</v>
      </c>
      <c r="D308" s="81">
        <v>0</v>
      </c>
      <c r="E308" s="81">
        <v>0</v>
      </c>
      <c r="F308" s="81">
        <v>0</v>
      </c>
      <c r="G308" s="81">
        <v>0</v>
      </c>
      <c r="H308" s="81">
        <v>0</v>
      </c>
      <c r="I308" s="81">
        <v>0</v>
      </c>
      <c r="J308" s="81">
        <v>0</v>
      </c>
      <c r="K308" s="81">
        <v>0</v>
      </c>
      <c r="L308" s="81">
        <v>0</v>
      </c>
      <c r="M308" s="81">
        <v>0</v>
      </c>
      <c r="N308" s="81">
        <v>0</v>
      </c>
      <c r="O308" s="81">
        <v>0</v>
      </c>
      <c r="P308" s="81">
        <v>0</v>
      </c>
      <c r="Q308" s="81">
        <v>0</v>
      </c>
      <c r="R308" s="81">
        <v>0</v>
      </c>
      <c r="S308" s="81">
        <v>0</v>
      </c>
      <c r="T308" s="81">
        <v>0</v>
      </c>
      <c r="U308" s="81">
        <v>0</v>
      </c>
      <c r="V308" s="81">
        <v>0</v>
      </c>
      <c r="W308" s="81">
        <v>0</v>
      </c>
      <c r="X308" s="81">
        <v>0</v>
      </c>
      <c r="Y308" s="81">
        <v>0</v>
      </c>
      <c r="Z308" s="81">
        <v>0</v>
      </c>
      <c r="AA308" s="81">
        <v>0</v>
      </c>
      <c r="AB308" s="81">
        <v>0</v>
      </c>
      <c r="AC308" s="81">
        <v>0</v>
      </c>
      <c r="AD308" s="81"/>
      <c r="AE308" s="81"/>
      <c r="AF308" s="81"/>
      <c r="AG308" s="81"/>
      <c r="AH308" s="81"/>
      <c r="AI308" s="81"/>
      <c r="AJ308" s="81"/>
      <c r="AK308" s="81"/>
      <c r="AL308" s="81"/>
      <c r="AM308" s="81"/>
      <c r="AN308" s="81"/>
      <c r="AO308" s="81"/>
      <c r="AP308" s="81"/>
      <c r="AQ308" s="81"/>
      <c r="AR308" s="81"/>
      <c r="AS308" s="81"/>
      <c r="AT308" s="81"/>
      <c r="AU308" s="81"/>
      <c r="AV308" s="81"/>
      <c r="AW308" s="81"/>
      <c r="AX308" s="81"/>
      <c r="AY308" s="81"/>
      <c r="AZ308" s="81"/>
      <c r="BA308" s="81"/>
      <c r="BB308" s="81"/>
      <c r="BC308" s="81"/>
      <c r="BD308" s="81"/>
      <c r="BE308" s="81"/>
      <c r="BF308" s="81"/>
      <c r="BG308" s="81"/>
      <c r="BH308" s="81"/>
      <c r="BI308" s="81"/>
      <c r="BJ308" s="81"/>
      <c r="BK308" s="81"/>
      <c r="BL308" s="81"/>
      <c r="BM308" s="81"/>
      <c r="BN308" s="81"/>
      <c r="BO308" s="81"/>
    </row>
    <row r="309" spans="1:67" ht="15" hidden="1" x14ac:dyDescent="0.25">
      <c r="A309" s="90" t="s">
        <v>176</v>
      </c>
      <c r="B309" s="90" t="s">
        <v>458</v>
      </c>
      <c r="C309" s="81">
        <v>0</v>
      </c>
      <c r="D309" s="81">
        <v>0.33</v>
      </c>
      <c r="E309" s="81">
        <v>0</v>
      </c>
      <c r="F309" s="81">
        <v>0</v>
      </c>
      <c r="G309" s="81">
        <v>0</v>
      </c>
      <c r="H309" s="81">
        <v>0</v>
      </c>
      <c r="I309" s="81">
        <v>0</v>
      </c>
      <c r="J309" s="81">
        <v>0</v>
      </c>
      <c r="K309" s="81">
        <v>0</v>
      </c>
      <c r="L309" s="81">
        <v>0</v>
      </c>
      <c r="M309" s="81">
        <v>0</v>
      </c>
      <c r="N309" s="81">
        <v>0</v>
      </c>
      <c r="O309" s="81">
        <v>3.569</v>
      </c>
      <c r="P309" s="81">
        <v>0</v>
      </c>
      <c r="Q309" s="81">
        <v>0</v>
      </c>
      <c r="R309" s="81">
        <v>0</v>
      </c>
      <c r="S309" s="81">
        <v>0</v>
      </c>
      <c r="T309" s="81">
        <v>0</v>
      </c>
      <c r="U309" s="81">
        <v>0</v>
      </c>
      <c r="V309" s="81">
        <v>0</v>
      </c>
      <c r="W309" s="81">
        <v>0</v>
      </c>
      <c r="X309" s="81">
        <v>0</v>
      </c>
      <c r="Y309" s="81">
        <v>0</v>
      </c>
      <c r="Z309" s="81">
        <v>0</v>
      </c>
      <c r="AA309" s="81">
        <v>0</v>
      </c>
      <c r="AB309" s="81">
        <v>0</v>
      </c>
      <c r="AC309" s="81">
        <v>3.331</v>
      </c>
      <c r="AD309" s="81"/>
      <c r="AE309" s="81"/>
      <c r="AF309" s="81"/>
      <c r="AG309" s="81"/>
      <c r="AH309" s="81"/>
      <c r="AI309" s="81"/>
      <c r="AJ309" s="81"/>
      <c r="AK309" s="81"/>
      <c r="AL309" s="81"/>
      <c r="AM309" s="81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1"/>
      <c r="BD309" s="81"/>
      <c r="BE309" s="81"/>
      <c r="BF309" s="81"/>
      <c r="BG309" s="81"/>
      <c r="BH309" s="81"/>
      <c r="BI309" s="81"/>
      <c r="BJ309" s="81"/>
      <c r="BK309" s="81"/>
      <c r="BL309" s="81"/>
      <c r="BM309" s="81"/>
      <c r="BN309" s="81"/>
      <c r="BO309" s="81"/>
    </row>
    <row r="310" spans="1:67" ht="15" hidden="1" x14ac:dyDescent="0.25">
      <c r="A310" s="90" t="s">
        <v>345</v>
      </c>
      <c r="B310" s="90" t="s">
        <v>459</v>
      </c>
      <c r="C310" s="81">
        <v>0</v>
      </c>
      <c r="D310" s="81">
        <v>0</v>
      </c>
      <c r="E310" s="81">
        <v>0</v>
      </c>
      <c r="F310" s="81">
        <v>0</v>
      </c>
      <c r="G310" s="81">
        <v>4</v>
      </c>
      <c r="H310" s="81">
        <v>0</v>
      </c>
      <c r="I310" s="81">
        <v>0</v>
      </c>
      <c r="J310" s="81">
        <v>0</v>
      </c>
      <c r="K310" s="81">
        <v>0</v>
      </c>
      <c r="L310" s="81">
        <v>0</v>
      </c>
      <c r="M310" s="81">
        <v>0</v>
      </c>
      <c r="N310" s="81">
        <v>0</v>
      </c>
      <c r="O310" s="81">
        <v>27</v>
      </c>
      <c r="P310" s="81">
        <v>0</v>
      </c>
      <c r="Q310" s="81">
        <v>0</v>
      </c>
      <c r="R310" s="81">
        <v>0</v>
      </c>
      <c r="S310" s="81">
        <v>0</v>
      </c>
      <c r="T310" s="81">
        <v>0</v>
      </c>
      <c r="U310" s="81">
        <v>0</v>
      </c>
      <c r="V310" s="81">
        <v>0</v>
      </c>
      <c r="W310" s="81">
        <v>0</v>
      </c>
      <c r="X310" s="81">
        <v>0</v>
      </c>
      <c r="Y310" s="81">
        <v>0</v>
      </c>
      <c r="Z310" s="81">
        <v>0</v>
      </c>
      <c r="AA310" s="81">
        <v>0</v>
      </c>
      <c r="AB310" s="81">
        <v>0</v>
      </c>
      <c r="AC310" s="81">
        <v>29</v>
      </c>
      <c r="AD310" s="81"/>
      <c r="AE310" s="81"/>
      <c r="AF310" s="81"/>
      <c r="AG310" s="81"/>
      <c r="AH310" s="81"/>
      <c r="AI310" s="81"/>
      <c r="AJ310" s="81"/>
      <c r="AK310" s="81"/>
      <c r="AL310" s="81"/>
      <c r="AM310" s="81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1"/>
      <c r="BD310" s="81"/>
      <c r="BE310" s="81"/>
      <c r="BF310" s="81"/>
      <c r="BG310" s="81"/>
      <c r="BH310" s="81"/>
      <c r="BI310" s="81"/>
      <c r="BJ310" s="81"/>
      <c r="BK310" s="81"/>
      <c r="BL310" s="81"/>
      <c r="BM310" s="81"/>
      <c r="BN310" s="81"/>
      <c r="BO310" s="81"/>
    </row>
    <row r="311" spans="1:67" ht="15" hidden="1" x14ac:dyDescent="0.25">
      <c r="A311" s="90" t="s">
        <v>151</v>
      </c>
      <c r="B311" s="90" t="s">
        <v>642</v>
      </c>
      <c r="C311" s="81">
        <v>0</v>
      </c>
      <c r="D311" s="81">
        <v>7.0000000000000007E-2</v>
      </c>
      <c r="E311" s="81">
        <v>0</v>
      </c>
      <c r="F311" s="81">
        <v>0</v>
      </c>
      <c r="G311" s="81">
        <v>0</v>
      </c>
      <c r="H311" s="81">
        <v>0</v>
      </c>
      <c r="I311" s="81">
        <v>0</v>
      </c>
      <c r="J311" s="81">
        <v>0</v>
      </c>
      <c r="K311" s="81">
        <v>0</v>
      </c>
      <c r="L311" s="81">
        <v>0</v>
      </c>
      <c r="M311" s="81">
        <v>0</v>
      </c>
      <c r="N311" s="81">
        <v>0</v>
      </c>
      <c r="O311" s="81">
        <v>0</v>
      </c>
      <c r="P311" s="81">
        <v>0</v>
      </c>
      <c r="Q311" s="81">
        <v>0</v>
      </c>
      <c r="R311" s="81">
        <v>0</v>
      </c>
      <c r="S311" s="81">
        <v>1.1000000000000001</v>
      </c>
      <c r="T311" s="81">
        <v>0</v>
      </c>
      <c r="U311" s="81">
        <v>0</v>
      </c>
      <c r="V311" s="81">
        <v>0</v>
      </c>
      <c r="W311" s="81">
        <v>0</v>
      </c>
      <c r="X311" s="81">
        <v>0</v>
      </c>
      <c r="Y311" s="81">
        <v>0</v>
      </c>
      <c r="Z311" s="81">
        <v>0</v>
      </c>
      <c r="AA311" s="81">
        <v>0</v>
      </c>
      <c r="AB311" s="81">
        <v>0</v>
      </c>
      <c r="AC311" s="81">
        <v>1</v>
      </c>
      <c r="AD311" s="81"/>
      <c r="AE311" s="81"/>
      <c r="AF311" s="81"/>
      <c r="AG311" s="81"/>
      <c r="AH311" s="81"/>
      <c r="AI311" s="81"/>
      <c r="AJ311" s="81"/>
      <c r="AK311" s="81"/>
      <c r="AL311" s="81"/>
      <c r="AM311" s="81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1"/>
      <c r="BD311" s="81"/>
      <c r="BE311" s="81"/>
      <c r="BF311" s="81"/>
      <c r="BG311" s="81"/>
      <c r="BH311" s="81"/>
      <c r="BI311" s="81"/>
      <c r="BJ311" s="81"/>
      <c r="BK311" s="81"/>
      <c r="BL311" s="81"/>
      <c r="BM311" s="81"/>
      <c r="BN311" s="81"/>
      <c r="BO311" s="81"/>
    </row>
    <row r="312" spans="1:67" ht="15" hidden="1" x14ac:dyDescent="0.25">
      <c r="A312" s="90" t="s">
        <v>895</v>
      </c>
      <c r="B312" s="90" t="s">
        <v>896</v>
      </c>
      <c r="C312" s="81">
        <v>0</v>
      </c>
      <c r="D312" s="81">
        <v>0</v>
      </c>
      <c r="E312" s="81">
        <v>0</v>
      </c>
      <c r="F312" s="81">
        <v>0</v>
      </c>
      <c r="G312" s="81">
        <v>11.4</v>
      </c>
      <c r="H312" s="81">
        <v>0</v>
      </c>
      <c r="I312" s="81">
        <v>0</v>
      </c>
      <c r="J312" s="81">
        <v>0</v>
      </c>
      <c r="K312" s="81">
        <v>0</v>
      </c>
      <c r="L312" s="81">
        <v>0</v>
      </c>
      <c r="M312" s="81">
        <v>0</v>
      </c>
      <c r="N312" s="81">
        <v>0</v>
      </c>
      <c r="O312" s="81">
        <v>0</v>
      </c>
      <c r="P312" s="81">
        <v>0</v>
      </c>
      <c r="Q312" s="81">
        <v>0</v>
      </c>
      <c r="R312" s="81">
        <v>0</v>
      </c>
      <c r="S312" s="81">
        <v>0</v>
      </c>
      <c r="T312" s="81">
        <v>0</v>
      </c>
      <c r="U312" s="81">
        <v>0</v>
      </c>
      <c r="V312" s="81">
        <v>0</v>
      </c>
      <c r="W312" s="81">
        <v>0</v>
      </c>
      <c r="X312" s="81">
        <v>0</v>
      </c>
      <c r="Y312" s="81">
        <v>0</v>
      </c>
      <c r="Z312" s="81">
        <v>0</v>
      </c>
      <c r="AA312" s="81">
        <v>0</v>
      </c>
      <c r="AB312" s="81">
        <v>0</v>
      </c>
      <c r="AC312" s="81">
        <v>82.3</v>
      </c>
      <c r="AD312" s="81"/>
      <c r="AE312" s="81"/>
      <c r="AF312" s="81"/>
      <c r="AG312" s="81"/>
      <c r="AH312" s="81"/>
      <c r="AI312" s="81"/>
      <c r="AJ312" s="81"/>
      <c r="AK312" s="81"/>
      <c r="AL312" s="81"/>
      <c r="AM312" s="81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1"/>
      <c r="BD312" s="81"/>
      <c r="BE312" s="81"/>
      <c r="BF312" s="81"/>
      <c r="BG312" s="81"/>
      <c r="BH312" s="81"/>
      <c r="BI312" s="81"/>
      <c r="BJ312" s="81"/>
      <c r="BK312" s="81"/>
      <c r="BL312" s="81"/>
      <c r="BM312" s="81"/>
      <c r="BN312" s="81"/>
      <c r="BO312" s="81"/>
    </row>
    <row r="313" spans="1:67" ht="15" hidden="1" x14ac:dyDescent="0.25">
      <c r="A313" s="90" t="s">
        <v>771</v>
      </c>
      <c r="B313" s="90" t="s">
        <v>683</v>
      </c>
      <c r="C313" s="81">
        <v>5.2750000000000004</v>
      </c>
      <c r="D313" s="81">
        <v>13.974</v>
      </c>
      <c r="E313" s="81">
        <v>0</v>
      </c>
      <c r="F313" s="81">
        <v>77.495000000000005</v>
      </c>
      <c r="G313" s="81">
        <v>0</v>
      </c>
      <c r="H313" s="81">
        <v>20.463000000000001</v>
      </c>
      <c r="I313" s="81">
        <v>109.27200000000001</v>
      </c>
      <c r="J313" s="81">
        <v>0</v>
      </c>
      <c r="K313" s="81">
        <v>294.43200000000002</v>
      </c>
      <c r="L313" s="81">
        <v>1.44</v>
      </c>
      <c r="M313" s="81">
        <v>43.95</v>
      </c>
      <c r="N313" s="81">
        <v>0</v>
      </c>
      <c r="O313" s="81">
        <v>104.56</v>
      </c>
      <c r="P313" s="81">
        <v>0</v>
      </c>
      <c r="Q313" s="81">
        <v>363.05099999999999</v>
      </c>
      <c r="R313" s="81">
        <v>534.43600000000004</v>
      </c>
      <c r="S313" s="81">
        <v>55.484999999999999</v>
      </c>
      <c r="T313" s="81">
        <v>48.93</v>
      </c>
      <c r="U313" s="81">
        <v>0</v>
      </c>
      <c r="V313" s="81">
        <v>2.4329999999999998</v>
      </c>
      <c r="W313" s="81">
        <v>0</v>
      </c>
      <c r="X313" s="81">
        <v>12.86</v>
      </c>
      <c r="Y313" s="81">
        <v>755.21100000000001</v>
      </c>
      <c r="Z313" s="81">
        <v>2611.69</v>
      </c>
      <c r="AA313" s="81">
        <v>0.379</v>
      </c>
      <c r="AB313" s="81">
        <v>0</v>
      </c>
      <c r="AC313" s="81">
        <v>4525.9710000000005</v>
      </c>
      <c r="AD313" s="81"/>
      <c r="AE313" s="81"/>
      <c r="AF313" s="81"/>
      <c r="AG313" s="81"/>
      <c r="AH313" s="81"/>
      <c r="AI313" s="81"/>
      <c r="AJ313" s="81"/>
      <c r="AK313" s="81"/>
      <c r="AL313" s="81"/>
      <c r="AM313" s="81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1"/>
      <c r="BD313" s="81"/>
      <c r="BE313" s="81"/>
      <c r="BF313" s="81"/>
      <c r="BG313" s="81"/>
      <c r="BH313" s="81"/>
      <c r="BI313" s="81"/>
      <c r="BJ313" s="81"/>
      <c r="BK313" s="81"/>
      <c r="BL313" s="81"/>
      <c r="BM313" s="81"/>
      <c r="BN313" s="81"/>
      <c r="BO313" s="81"/>
    </row>
    <row r="314" spans="1:67" ht="15" hidden="1" x14ac:dyDescent="0.25">
      <c r="A314" s="90" t="s">
        <v>157</v>
      </c>
      <c r="B314" s="90" t="s">
        <v>460</v>
      </c>
      <c r="C314" s="81">
        <v>0</v>
      </c>
      <c r="D314" s="81">
        <v>0</v>
      </c>
      <c r="E314" s="81">
        <v>0</v>
      </c>
      <c r="F314" s="81">
        <v>0</v>
      </c>
      <c r="G314" s="81">
        <v>0</v>
      </c>
      <c r="H314" s="81">
        <v>0</v>
      </c>
      <c r="I314" s="81">
        <v>0</v>
      </c>
      <c r="J314" s="81">
        <v>0</v>
      </c>
      <c r="K314" s="81">
        <v>0</v>
      </c>
      <c r="L314" s="81">
        <v>0</v>
      </c>
      <c r="M314" s="81">
        <v>0</v>
      </c>
      <c r="N314" s="81">
        <v>0</v>
      </c>
      <c r="O314" s="81">
        <v>7.98</v>
      </c>
      <c r="P314" s="81">
        <v>0</v>
      </c>
      <c r="Q314" s="81">
        <v>0</v>
      </c>
      <c r="R314" s="81">
        <v>0.25</v>
      </c>
      <c r="S314" s="81">
        <v>0</v>
      </c>
      <c r="T314" s="81">
        <v>0</v>
      </c>
      <c r="U314" s="81">
        <v>0</v>
      </c>
      <c r="V314" s="81">
        <v>0</v>
      </c>
      <c r="W314" s="81">
        <v>0</v>
      </c>
      <c r="X314" s="81">
        <v>0</v>
      </c>
      <c r="Y314" s="81">
        <v>0</v>
      </c>
      <c r="Z314" s="81">
        <v>0</v>
      </c>
      <c r="AA314" s="81">
        <v>0</v>
      </c>
      <c r="AB314" s="81">
        <v>0</v>
      </c>
      <c r="AC314" s="81">
        <v>7.41</v>
      </c>
      <c r="AD314" s="81"/>
      <c r="AE314" s="81"/>
      <c r="AF314" s="81"/>
      <c r="AG314" s="81"/>
      <c r="AH314" s="81"/>
      <c r="AI314" s="81"/>
      <c r="AJ314" s="81"/>
      <c r="AK314" s="81"/>
      <c r="AL314" s="81"/>
      <c r="AM314" s="81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1"/>
      <c r="BB314" s="81"/>
      <c r="BC314" s="81"/>
      <c r="BD314" s="81"/>
      <c r="BE314" s="81"/>
      <c r="BF314" s="81"/>
      <c r="BG314" s="81"/>
      <c r="BH314" s="81"/>
      <c r="BI314" s="81"/>
      <c r="BJ314" s="81"/>
      <c r="BK314" s="81"/>
      <c r="BL314" s="81"/>
      <c r="BM314" s="81"/>
      <c r="BN314" s="81"/>
      <c r="BO314" s="81"/>
    </row>
    <row r="315" spans="1:67" ht="15" hidden="1" x14ac:dyDescent="0.25">
      <c r="A315" s="90" t="s">
        <v>143</v>
      </c>
      <c r="B315" s="90" t="s">
        <v>461</v>
      </c>
      <c r="C315" s="81">
        <v>0</v>
      </c>
      <c r="D315" s="81">
        <v>0</v>
      </c>
      <c r="E315" s="81">
        <v>7.78</v>
      </c>
      <c r="F315" s="81">
        <v>0</v>
      </c>
      <c r="G315" s="81">
        <v>0</v>
      </c>
      <c r="H315" s="81">
        <v>0</v>
      </c>
      <c r="I315" s="81">
        <v>0</v>
      </c>
      <c r="J315" s="81">
        <v>0</v>
      </c>
      <c r="K315" s="81">
        <v>0</v>
      </c>
      <c r="L315" s="81">
        <v>0</v>
      </c>
      <c r="M315" s="81">
        <v>0</v>
      </c>
      <c r="N315" s="81">
        <v>0</v>
      </c>
      <c r="O315" s="81">
        <v>0</v>
      </c>
      <c r="P315" s="81">
        <v>0</v>
      </c>
      <c r="Q315" s="81">
        <v>0</v>
      </c>
      <c r="R315" s="81">
        <v>0</v>
      </c>
      <c r="S315" s="81">
        <v>20.940999999999999</v>
      </c>
      <c r="T315" s="81">
        <v>0</v>
      </c>
      <c r="U315" s="81">
        <v>0</v>
      </c>
      <c r="V315" s="81">
        <v>0</v>
      </c>
      <c r="W315" s="81">
        <v>0</v>
      </c>
      <c r="X315" s="81">
        <v>0</v>
      </c>
      <c r="Y315" s="81">
        <v>0</v>
      </c>
      <c r="Z315" s="81">
        <v>0</v>
      </c>
      <c r="AA315" s="81">
        <v>0</v>
      </c>
      <c r="AB315" s="81">
        <v>0</v>
      </c>
      <c r="AC315" s="81">
        <v>24.4</v>
      </c>
      <c r="AD315" s="81"/>
      <c r="AE315" s="81"/>
      <c r="AF315" s="81"/>
      <c r="AG315" s="81"/>
      <c r="AH315" s="81"/>
      <c r="AI315" s="81"/>
      <c r="AJ315" s="81"/>
      <c r="AK315" s="81"/>
      <c r="AL315" s="81"/>
      <c r="AM315" s="81"/>
      <c r="AN315" s="81"/>
      <c r="AO315" s="81"/>
      <c r="AP315" s="81"/>
      <c r="AQ315" s="81"/>
      <c r="AR315" s="81"/>
      <c r="AS315" s="81"/>
      <c r="AT315" s="81"/>
      <c r="AU315" s="81"/>
      <c r="AV315" s="81"/>
      <c r="AW315" s="81"/>
      <c r="AX315" s="81"/>
      <c r="AY315" s="81"/>
      <c r="AZ315" s="81"/>
      <c r="BA315" s="81"/>
      <c r="BB315" s="81"/>
      <c r="BC315" s="81"/>
      <c r="BD315" s="81"/>
      <c r="BE315" s="81"/>
      <c r="BF315" s="81"/>
      <c r="BG315" s="81"/>
      <c r="BH315" s="81"/>
      <c r="BI315" s="81"/>
      <c r="BJ315" s="81"/>
      <c r="BK315" s="81"/>
      <c r="BL315" s="81"/>
      <c r="BM315" s="81"/>
      <c r="BN315" s="81"/>
      <c r="BO315" s="81"/>
    </row>
    <row r="316" spans="1:67" ht="15" hidden="1" x14ac:dyDescent="0.25">
      <c r="A316" s="90" t="s">
        <v>89</v>
      </c>
      <c r="B316" s="90" t="s">
        <v>462</v>
      </c>
      <c r="C316" s="81">
        <v>0</v>
      </c>
      <c r="D316" s="81">
        <v>5.085</v>
      </c>
      <c r="E316" s="81">
        <v>0</v>
      </c>
      <c r="F316" s="81">
        <v>0</v>
      </c>
      <c r="G316" s="81">
        <v>0</v>
      </c>
      <c r="H316" s="81">
        <v>0</v>
      </c>
      <c r="I316" s="81">
        <v>0</v>
      </c>
      <c r="J316" s="81">
        <v>0</v>
      </c>
      <c r="K316" s="81">
        <v>0</v>
      </c>
      <c r="L316" s="81">
        <v>0</v>
      </c>
      <c r="M316" s="81">
        <v>0</v>
      </c>
      <c r="N316" s="81">
        <v>0</v>
      </c>
      <c r="O316" s="81">
        <v>0</v>
      </c>
      <c r="P316" s="81">
        <v>0</v>
      </c>
      <c r="Q316" s="81">
        <v>0</v>
      </c>
      <c r="R316" s="81">
        <v>0</v>
      </c>
      <c r="S316" s="81">
        <v>0</v>
      </c>
      <c r="T316" s="81">
        <v>0</v>
      </c>
      <c r="U316" s="81">
        <v>0</v>
      </c>
      <c r="V316" s="81">
        <v>0</v>
      </c>
      <c r="W316" s="81">
        <v>0</v>
      </c>
      <c r="X316" s="81">
        <v>0</v>
      </c>
      <c r="Y316" s="81">
        <v>0</v>
      </c>
      <c r="Z316" s="81">
        <v>0</v>
      </c>
      <c r="AA316" s="81">
        <v>0</v>
      </c>
      <c r="AB316" s="81">
        <v>0</v>
      </c>
      <c r="AC316" s="81">
        <v>10.413</v>
      </c>
      <c r="AD316" s="81"/>
      <c r="AE316" s="81"/>
      <c r="AF316" s="81"/>
      <c r="AG316" s="81"/>
      <c r="AH316" s="81"/>
      <c r="AI316" s="81"/>
      <c r="AJ316" s="81"/>
      <c r="AK316" s="81"/>
      <c r="AL316" s="81"/>
      <c r="AM316" s="81"/>
      <c r="AN316" s="81"/>
      <c r="AO316" s="81"/>
      <c r="AP316" s="81"/>
      <c r="AQ316" s="81"/>
      <c r="AR316" s="81"/>
      <c r="AS316" s="81"/>
      <c r="AT316" s="81"/>
      <c r="AU316" s="81"/>
      <c r="AV316" s="81"/>
      <c r="AW316" s="81"/>
      <c r="AX316" s="81"/>
      <c r="AY316" s="81"/>
      <c r="AZ316" s="81"/>
      <c r="BA316" s="81"/>
      <c r="BB316" s="81"/>
      <c r="BC316" s="81"/>
      <c r="BD316" s="81"/>
      <c r="BE316" s="81"/>
      <c r="BF316" s="81"/>
      <c r="BG316" s="81"/>
      <c r="BH316" s="81"/>
      <c r="BI316" s="81"/>
      <c r="BJ316" s="81"/>
      <c r="BK316" s="81"/>
      <c r="BL316" s="81"/>
      <c r="BM316" s="81"/>
      <c r="BN316" s="81"/>
      <c r="BO316" s="81"/>
    </row>
    <row r="317" spans="1:67" ht="15" hidden="1" x14ac:dyDescent="0.25">
      <c r="A317" s="90" t="s">
        <v>67</v>
      </c>
      <c r="B317" s="90" t="s">
        <v>463</v>
      </c>
      <c r="C317" s="81">
        <v>0</v>
      </c>
      <c r="D317" s="81">
        <v>0.3</v>
      </c>
      <c r="E317" s="81">
        <v>0</v>
      </c>
      <c r="F317" s="81">
        <v>0</v>
      </c>
      <c r="G317" s="81">
        <v>0</v>
      </c>
      <c r="H317" s="81">
        <v>0</v>
      </c>
      <c r="I317" s="81">
        <v>0</v>
      </c>
      <c r="J317" s="81">
        <v>0</v>
      </c>
      <c r="K317" s="81">
        <v>0</v>
      </c>
      <c r="L317" s="81">
        <v>0</v>
      </c>
      <c r="M317" s="81">
        <v>0</v>
      </c>
      <c r="N317" s="81">
        <v>0</v>
      </c>
      <c r="O317" s="81">
        <v>0</v>
      </c>
      <c r="P317" s="81">
        <v>0</v>
      </c>
      <c r="Q317" s="81">
        <v>0</v>
      </c>
      <c r="R317" s="81">
        <v>0</v>
      </c>
      <c r="S317" s="81">
        <v>0</v>
      </c>
      <c r="T317" s="81">
        <v>23.3</v>
      </c>
      <c r="U317" s="81">
        <v>0</v>
      </c>
      <c r="V317" s="81">
        <v>0</v>
      </c>
      <c r="W317" s="81">
        <v>0</v>
      </c>
      <c r="X317" s="81">
        <v>0</v>
      </c>
      <c r="Y317" s="81">
        <v>0</v>
      </c>
      <c r="Z317" s="81">
        <v>0</v>
      </c>
      <c r="AA317" s="81">
        <v>0</v>
      </c>
      <c r="AB317" s="81">
        <v>0</v>
      </c>
      <c r="AC317" s="81">
        <v>21.2</v>
      </c>
      <c r="AD317" s="81"/>
      <c r="AE317" s="81"/>
      <c r="AF317" s="81"/>
      <c r="AG317" s="81"/>
      <c r="AH317" s="81"/>
      <c r="AI317" s="81"/>
      <c r="AJ317" s="81"/>
      <c r="AK317" s="81"/>
      <c r="AL317" s="81"/>
      <c r="AM317" s="81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1"/>
      <c r="BD317" s="81"/>
      <c r="BE317" s="81"/>
      <c r="BF317" s="81"/>
      <c r="BG317" s="81"/>
      <c r="BH317" s="81"/>
      <c r="BI317" s="81"/>
      <c r="BJ317" s="81"/>
      <c r="BK317" s="81"/>
      <c r="BL317" s="81"/>
      <c r="BM317" s="81"/>
      <c r="BN317" s="81"/>
      <c r="BO317" s="81"/>
    </row>
    <row r="318" spans="1:67" ht="15" hidden="1" x14ac:dyDescent="0.25">
      <c r="A318" s="90" t="s">
        <v>464</v>
      </c>
      <c r="B318" s="90" t="s">
        <v>465</v>
      </c>
      <c r="C318" s="81">
        <v>0</v>
      </c>
      <c r="D318" s="81">
        <v>3</v>
      </c>
      <c r="E318" s="81">
        <v>0</v>
      </c>
      <c r="F318" s="81">
        <v>0</v>
      </c>
      <c r="G318" s="81">
        <v>0</v>
      </c>
      <c r="H318" s="81">
        <v>0</v>
      </c>
      <c r="I318" s="81">
        <v>0</v>
      </c>
      <c r="J318" s="81">
        <v>0</v>
      </c>
      <c r="K318" s="81">
        <v>0</v>
      </c>
      <c r="L318" s="81">
        <v>0</v>
      </c>
      <c r="M318" s="81">
        <v>0</v>
      </c>
      <c r="N318" s="81">
        <v>0</v>
      </c>
      <c r="O318" s="81">
        <v>0</v>
      </c>
      <c r="P318" s="81">
        <v>0</v>
      </c>
      <c r="Q318" s="81">
        <v>0</v>
      </c>
      <c r="R318" s="81">
        <v>5.0999999999999996</v>
      </c>
      <c r="S318" s="81">
        <v>3.4</v>
      </c>
      <c r="T318" s="81">
        <v>11.5</v>
      </c>
      <c r="U318" s="81">
        <v>0</v>
      </c>
      <c r="V318" s="81">
        <v>0</v>
      </c>
      <c r="W318" s="81">
        <v>0</v>
      </c>
      <c r="X318" s="81">
        <v>0</v>
      </c>
      <c r="Y318" s="81">
        <v>0.2</v>
      </c>
      <c r="Z318" s="81">
        <v>0.4</v>
      </c>
      <c r="AA318" s="81">
        <v>0</v>
      </c>
      <c r="AB318" s="81">
        <v>0</v>
      </c>
      <c r="AC318" s="81">
        <v>22.9</v>
      </c>
      <c r="AD318" s="81"/>
      <c r="AE318" s="81"/>
      <c r="AF318" s="81"/>
      <c r="AG318" s="81"/>
      <c r="AH318" s="81"/>
      <c r="AI318" s="81"/>
      <c r="AJ318" s="81"/>
      <c r="AK318" s="81"/>
      <c r="AL318" s="81"/>
      <c r="AM318" s="81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  <c r="BB318" s="81"/>
      <c r="BC318" s="81"/>
      <c r="BD318" s="81"/>
      <c r="BE318" s="81"/>
      <c r="BF318" s="81"/>
      <c r="BG318" s="81"/>
      <c r="BH318" s="81"/>
      <c r="BI318" s="81"/>
      <c r="BJ318" s="81"/>
      <c r="BK318" s="81"/>
      <c r="BL318" s="81"/>
      <c r="BM318" s="81"/>
      <c r="BN318" s="81"/>
      <c r="BO318" s="81"/>
    </row>
    <row r="319" spans="1:67" ht="15" hidden="1" x14ac:dyDescent="0.25">
      <c r="A319" s="90" t="s">
        <v>76</v>
      </c>
      <c r="B319" s="90" t="s">
        <v>466</v>
      </c>
      <c r="C319" s="81">
        <v>0</v>
      </c>
      <c r="D319" s="81">
        <v>3.6999999999999998E-2</v>
      </c>
      <c r="E319" s="81">
        <v>0</v>
      </c>
      <c r="F319" s="81">
        <v>0</v>
      </c>
      <c r="G319" s="81">
        <v>0</v>
      </c>
      <c r="H319" s="81">
        <v>0</v>
      </c>
      <c r="I319" s="81">
        <v>0</v>
      </c>
      <c r="J319" s="81">
        <v>0</v>
      </c>
      <c r="K319" s="81">
        <v>0</v>
      </c>
      <c r="L319" s="81">
        <v>0</v>
      </c>
      <c r="M319" s="81">
        <v>0</v>
      </c>
      <c r="N319" s="81">
        <v>0</v>
      </c>
      <c r="O319" s="81">
        <v>0</v>
      </c>
      <c r="P319" s="81">
        <v>0</v>
      </c>
      <c r="Q319" s="81">
        <v>0</v>
      </c>
      <c r="R319" s="81">
        <v>0</v>
      </c>
      <c r="S319" s="81">
        <v>0</v>
      </c>
      <c r="T319" s="81">
        <v>0.21</v>
      </c>
      <c r="U319" s="81">
        <v>0</v>
      </c>
      <c r="V319" s="81">
        <v>0</v>
      </c>
      <c r="W319" s="81">
        <v>0</v>
      </c>
      <c r="X319" s="81">
        <v>0</v>
      </c>
      <c r="Y319" s="81">
        <v>0</v>
      </c>
      <c r="Z319" s="81">
        <v>0</v>
      </c>
      <c r="AA319" s="81">
        <v>0</v>
      </c>
      <c r="AB319" s="81">
        <v>0</v>
      </c>
      <c r="AC319" s="81">
        <v>0.247</v>
      </c>
      <c r="AD319" s="81"/>
      <c r="AE319" s="81"/>
      <c r="AF319" s="81"/>
      <c r="AG319" s="81"/>
      <c r="AH319" s="81"/>
      <c r="AI319" s="81"/>
      <c r="AJ319" s="81"/>
      <c r="AK319" s="81"/>
      <c r="AL319" s="81"/>
      <c r="AM319" s="81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1"/>
      <c r="BD319" s="81"/>
      <c r="BE319" s="81"/>
      <c r="BF319" s="81"/>
      <c r="BG319" s="81"/>
      <c r="BH319" s="81"/>
      <c r="BI319" s="81"/>
      <c r="BJ319" s="81"/>
      <c r="BK319" s="81"/>
      <c r="BL319" s="81"/>
      <c r="BM319" s="81"/>
      <c r="BN319" s="81"/>
      <c r="BO319" s="81"/>
    </row>
    <row r="320" spans="1:67" ht="15" hidden="1" x14ac:dyDescent="0.25">
      <c r="A320" s="90" t="s">
        <v>94</v>
      </c>
      <c r="B320" s="90" t="s">
        <v>467</v>
      </c>
      <c r="C320" s="81">
        <v>0</v>
      </c>
      <c r="D320" s="81">
        <v>0</v>
      </c>
      <c r="E320" s="81">
        <v>0</v>
      </c>
      <c r="F320" s="81">
        <v>0</v>
      </c>
      <c r="G320" s="81">
        <v>0</v>
      </c>
      <c r="H320" s="81">
        <v>0</v>
      </c>
      <c r="I320" s="81">
        <v>0</v>
      </c>
      <c r="J320" s="81">
        <v>0</v>
      </c>
      <c r="K320" s="81">
        <v>0</v>
      </c>
      <c r="L320" s="81">
        <v>0</v>
      </c>
      <c r="M320" s="81">
        <v>0</v>
      </c>
      <c r="N320" s="81">
        <v>0</v>
      </c>
      <c r="O320" s="81">
        <v>0</v>
      </c>
      <c r="P320" s="81">
        <v>0</v>
      </c>
      <c r="Q320" s="81">
        <v>0</v>
      </c>
      <c r="R320" s="81">
        <v>0</v>
      </c>
      <c r="S320" s="81">
        <v>0</v>
      </c>
      <c r="T320" s="81">
        <v>0</v>
      </c>
      <c r="U320" s="81">
        <v>0</v>
      </c>
      <c r="V320" s="81">
        <v>0</v>
      </c>
      <c r="W320" s="81">
        <v>0</v>
      </c>
      <c r="X320" s="81">
        <v>0</v>
      </c>
      <c r="Y320" s="81">
        <v>0</v>
      </c>
      <c r="Z320" s="81">
        <v>0</v>
      </c>
      <c r="AA320" s="81">
        <v>0</v>
      </c>
      <c r="AB320" s="81">
        <v>0</v>
      </c>
      <c r="AC320" s="81">
        <v>0</v>
      </c>
      <c r="AD320" s="81"/>
      <c r="AE320" s="81"/>
      <c r="AF320" s="81"/>
      <c r="AG320" s="81"/>
      <c r="AH320" s="81"/>
      <c r="AI320" s="81"/>
      <c r="AJ320" s="81"/>
      <c r="AK320" s="81"/>
      <c r="AL320" s="81"/>
      <c r="AM320" s="81"/>
      <c r="AN320" s="81"/>
      <c r="AO320" s="81"/>
      <c r="AP320" s="81"/>
      <c r="AQ320" s="81"/>
      <c r="AR320" s="81"/>
      <c r="AS320" s="81"/>
      <c r="AT320" s="81"/>
      <c r="AU320" s="81"/>
      <c r="AV320" s="81"/>
      <c r="AW320" s="81"/>
      <c r="AX320" s="81"/>
      <c r="AY320" s="81"/>
      <c r="AZ320" s="81"/>
      <c r="BA320" s="81"/>
      <c r="BB320" s="81"/>
      <c r="BC320" s="81"/>
      <c r="BD320" s="81"/>
      <c r="BE320" s="81"/>
      <c r="BF320" s="81"/>
      <c r="BG320" s="81"/>
      <c r="BH320" s="81"/>
      <c r="BI320" s="81"/>
      <c r="BJ320" s="81"/>
      <c r="BK320" s="81"/>
      <c r="BL320" s="81"/>
      <c r="BM320" s="81"/>
      <c r="BN320" s="81"/>
      <c r="BO320" s="81"/>
    </row>
    <row r="321" spans="1:67" ht="15" hidden="1" x14ac:dyDescent="0.25">
      <c r="A321" s="96" t="s">
        <v>269</v>
      </c>
      <c r="B321" s="133" t="s">
        <v>897</v>
      </c>
      <c r="C321" s="81">
        <v>0</v>
      </c>
      <c r="D321" s="81">
        <v>0.12</v>
      </c>
      <c r="E321" s="81">
        <v>0</v>
      </c>
      <c r="F321" s="81">
        <v>0</v>
      </c>
      <c r="G321" s="81">
        <v>0</v>
      </c>
      <c r="H321" s="81">
        <v>0</v>
      </c>
      <c r="I321" s="81">
        <v>0</v>
      </c>
      <c r="J321" s="81">
        <v>0</v>
      </c>
      <c r="K321" s="81">
        <v>0</v>
      </c>
      <c r="L321" s="81">
        <v>0</v>
      </c>
      <c r="M321" s="81">
        <v>0</v>
      </c>
      <c r="N321" s="81">
        <v>0</v>
      </c>
      <c r="O321" s="81">
        <v>0</v>
      </c>
      <c r="P321" s="81">
        <v>0</v>
      </c>
      <c r="Q321" s="81">
        <v>0</v>
      </c>
      <c r="R321" s="81">
        <v>0</v>
      </c>
      <c r="S321" s="81">
        <v>0.76</v>
      </c>
      <c r="T321" s="81">
        <v>0</v>
      </c>
      <c r="U321" s="81">
        <v>0</v>
      </c>
      <c r="V321" s="81">
        <v>0</v>
      </c>
      <c r="W321" s="81">
        <v>0</v>
      </c>
      <c r="X321" s="81">
        <v>0</v>
      </c>
      <c r="Y321" s="81">
        <v>0</v>
      </c>
      <c r="Z321" s="81">
        <v>0</v>
      </c>
      <c r="AA321" s="81">
        <v>0.05</v>
      </c>
      <c r="AB321" s="81">
        <v>0</v>
      </c>
      <c r="AC321" s="81">
        <v>0</v>
      </c>
      <c r="AD321" s="81"/>
      <c r="AE321" s="81"/>
      <c r="AF321" s="81"/>
      <c r="AG321" s="81"/>
      <c r="AH321" s="81"/>
      <c r="AI321" s="81"/>
      <c r="AJ321" s="81"/>
      <c r="AK321" s="81"/>
      <c r="AL321" s="81"/>
      <c r="AM321" s="81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1"/>
      <c r="BD321" s="81"/>
      <c r="BE321" s="81"/>
      <c r="BF321" s="81"/>
      <c r="BG321" s="81"/>
      <c r="BH321" s="81"/>
      <c r="BI321" s="81"/>
      <c r="BJ321" s="81"/>
      <c r="BK321" s="81"/>
      <c r="BL321" s="81"/>
      <c r="BM321" s="81"/>
      <c r="BN321" s="81"/>
      <c r="BO321" s="81"/>
    </row>
    <row r="322" spans="1:67" ht="15" hidden="1" x14ac:dyDescent="0.25">
      <c r="A322" s="90" t="s">
        <v>771</v>
      </c>
      <c r="B322" s="90" t="s">
        <v>468</v>
      </c>
      <c r="C322" s="81">
        <v>0</v>
      </c>
      <c r="D322" s="81">
        <v>4.7E-2</v>
      </c>
      <c r="E322" s="81">
        <v>0</v>
      </c>
      <c r="F322" s="81">
        <v>0</v>
      </c>
      <c r="G322" s="81">
        <v>0</v>
      </c>
      <c r="H322" s="81">
        <v>0</v>
      </c>
      <c r="I322" s="81">
        <v>0</v>
      </c>
      <c r="J322" s="81">
        <v>0</v>
      </c>
      <c r="K322" s="81">
        <v>0</v>
      </c>
      <c r="L322" s="81">
        <v>0</v>
      </c>
      <c r="M322" s="81">
        <v>0</v>
      </c>
      <c r="N322" s="81">
        <v>0</v>
      </c>
      <c r="O322" s="81">
        <v>0</v>
      </c>
      <c r="P322" s="81">
        <v>0</v>
      </c>
      <c r="Q322" s="81">
        <v>0</v>
      </c>
      <c r="R322" s="81">
        <v>0</v>
      </c>
      <c r="S322" s="81">
        <v>0</v>
      </c>
      <c r="T322" s="81">
        <v>2.8220000000000001</v>
      </c>
      <c r="U322" s="81">
        <v>0</v>
      </c>
      <c r="V322" s="81">
        <v>0</v>
      </c>
      <c r="W322" s="81">
        <v>0</v>
      </c>
      <c r="X322" s="81">
        <v>0</v>
      </c>
      <c r="Y322" s="81">
        <v>0</v>
      </c>
      <c r="Z322" s="81">
        <v>0</v>
      </c>
      <c r="AA322" s="81">
        <v>0</v>
      </c>
      <c r="AB322" s="81">
        <v>0</v>
      </c>
      <c r="AC322" s="81">
        <v>2.5230000000000001</v>
      </c>
      <c r="AD322" s="81"/>
      <c r="AE322" s="81"/>
      <c r="AF322" s="81"/>
      <c r="AG322" s="81"/>
      <c r="AH322" s="81"/>
      <c r="AI322" s="81"/>
      <c r="AJ322" s="81"/>
      <c r="AK322" s="81"/>
      <c r="AL322" s="81"/>
      <c r="AM322" s="81"/>
      <c r="AN322" s="81"/>
      <c r="AO322" s="81"/>
      <c r="AP322" s="81"/>
      <c r="AQ322" s="81"/>
      <c r="AR322" s="81"/>
      <c r="AS322" s="81"/>
      <c r="AT322" s="81"/>
      <c r="AU322" s="81"/>
      <c r="AV322" s="81"/>
      <c r="AW322" s="81"/>
      <c r="AX322" s="81"/>
      <c r="AY322" s="81"/>
      <c r="AZ322" s="81"/>
      <c r="BA322" s="81"/>
      <c r="BB322" s="81"/>
      <c r="BC322" s="81"/>
      <c r="BD322" s="81"/>
      <c r="BE322" s="81"/>
      <c r="BF322" s="81"/>
      <c r="BG322" s="81"/>
      <c r="BH322" s="81"/>
      <c r="BI322" s="81"/>
      <c r="BJ322" s="81"/>
      <c r="BK322" s="81"/>
      <c r="BL322" s="81"/>
      <c r="BM322" s="81"/>
      <c r="BN322" s="81"/>
      <c r="BO322" s="81"/>
    </row>
    <row r="323" spans="1:67" ht="15" hidden="1" x14ac:dyDescent="0.25">
      <c r="A323" s="90" t="s">
        <v>443</v>
      </c>
      <c r="B323" s="90" t="s">
        <v>469</v>
      </c>
      <c r="C323" s="81">
        <v>0</v>
      </c>
      <c r="D323" s="81">
        <v>1.9</v>
      </c>
      <c r="E323" s="81">
        <v>0</v>
      </c>
      <c r="F323" s="81">
        <v>0</v>
      </c>
      <c r="G323" s="81">
        <v>0</v>
      </c>
      <c r="H323" s="81">
        <v>0</v>
      </c>
      <c r="I323" s="81">
        <v>0</v>
      </c>
      <c r="J323" s="81">
        <v>0</v>
      </c>
      <c r="K323" s="81">
        <v>0</v>
      </c>
      <c r="L323" s="81">
        <v>0</v>
      </c>
      <c r="M323" s="81">
        <v>0</v>
      </c>
      <c r="N323" s="81">
        <v>0</v>
      </c>
      <c r="O323" s="81">
        <v>0</v>
      </c>
      <c r="P323" s="81">
        <v>0</v>
      </c>
      <c r="Q323" s="81">
        <v>0</v>
      </c>
      <c r="R323" s="81">
        <v>0</v>
      </c>
      <c r="S323" s="81">
        <v>0</v>
      </c>
      <c r="T323" s="81">
        <v>6.8</v>
      </c>
      <c r="U323" s="81">
        <v>0</v>
      </c>
      <c r="V323" s="81">
        <v>0</v>
      </c>
      <c r="W323" s="81">
        <v>0</v>
      </c>
      <c r="X323" s="81">
        <v>0</v>
      </c>
      <c r="Y323" s="81">
        <v>0</v>
      </c>
      <c r="Z323" s="81">
        <v>0</v>
      </c>
      <c r="AA323" s="81">
        <v>0</v>
      </c>
      <c r="AB323" s="81">
        <v>0</v>
      </c>
      <c r="AC323" s="81">
        <v>7.5</v>
      </c>
      <c r="AD323" s="81"/>
      <c r="AE323" s="81"/>
      <c r="AF323" s="81"/>
      <c r="AG323" s="81"/>
      <c r="AH323" s="81"/>
      <c r="AI323" s="81"/>
      <c r="AJ323" s="81"/>
      <c r="AK323" s="81"/>
      <c r="AL323" s="81"/>
      <c r="AM323" s="81"/>
      <c r="AN323" s="81"/>
      <c r="AO323" s="81"/>
      <c r="AP323" s="81"/>
      <c r="AQ323" s="81"/>
      <c r="AR323" s="81"/>
      <c r="AS323" s="81"/>
      <c r="AT323" s="81"/>
      <c r="AU323" s="81"/>
      <c r="AV323" s="81"/>
      <c r="AW323" s="81"/>
      <c r="AX323" s="81"/>
      <c r="AY323" s="81"/>
      <c r="AZ323" s="81"/>
      <c r="BA323" s="81"/>
      <c r="BB323" s="81"/>
      <c r="BC323" s="81"/>
      <c r="BD323" s="81"/>
      <c r="BE323" s="81"/>
      <c r="BF323" s="81"/>
      <c r="BG323" s="81"/>
      <c r="BH323" s="81"/>
      <c r="BI323" s="81"/>
      <c r="BJ323" s="81"/>
      <c r="BK323" s="81"/>
      <c r="BL323" s="81"/>
      <c r="BM323" s="81"/>
      <c r="BN323" s="81"/>
      <c r="BO323" s="81"/>
    </row>
    <row r="324" spans="1:67" ht="15" hidden="1" x14ac:dyDescent="0.25">
      <c r="A324" s="90" t="s">
        <v>464</v>
      </c>
      <c r="B324" s="90" t="s">
        <v>470</v>
      </c>
      <c r="C324" s="81">
        <v>0</v>
      </c>
      <c r="D324" s="81">
        <v>0</v>
      </c>
      <c r="E324" s="81">
        <v>0</v>
      </c>
      <c r="F324" s="81">
        <v>0</v>
      </c>
      <c r="G324" s="81">
        <v>0</v>
      </c>
      <c r="H324" s="81">
        <v>0</v>
      </c>
      <c r="I324" s="81">
        <v>0</v>
      </c>
      <c r="J324" s="81">
        <v>0</v>
      </c>
      <c r="K324" s="81">
        <v>0</v>
      </c>
      <c r="L324" s="81">
        <v>0</v>
      </c>
      <c r="M324" s="81">
        <v>0</v>
      </c>
      <c r="N324" s="81">
        <v>0</v>
      </c>
      <c r="O324" s="81">
        <v>0</v>
      </c>
      <c r="P324" s="81">
        <v>0</v>
      </c>
      <c r="Q324" s="81">
        <v>0</v>
      </c>
      <c r="R324" s="81">
        <v>0</v>
      </c>
      <c r="S324" s="81">
        <v>0</v>
      </c>
      <c r="T324" s="81">
        <v>0</v>
      </c>
      <c r="U324" s="81">
        <v>0</v>
      </c>
      <c r="V324" s="81">
        <v>0</v>
      </c>
      <c r="W324" s="81">
        <v>0</v>
      </c>
      <c r="X324" s="81">
        <v>0</v>
      </c>
      <c r="Y324" s="81">
        <v>0</v>
      </c>
      <c r="Z324" s="81">
        <v>0</v>
      </c>
      <c r="AA324" s="81">
        <v>0</v>
      </c>
      <c r="AB324" s="81">
        <v>0</v>
      </c>
      <c r="AC324" s="81">
        <v>0</v>
      </c>
      <c r="AD324" s="81"/>
      <c r="AE324" s="81"/>
      <c r="AF324" s="81"/>
      <c r="AG324" s="81"/>
      <c r="AH324" s="81"/>
      <c r="AI324" s="81"/>
      <c r="AJ324" s="81"/>
      <c r="AK324" s="81"/>
      <c r="AL324" s="81"/>
      <c r="AM324" s="81"/>
      <c r="AN324" s="81"/>
      <c r="AO324" s="81"/>
      <c r="AP324" s="81"/>
      <c r="AQ324" s="81"/>
      <c r="AR324" s="81"/>
      <c r="AS324" s="81"/>
      <c r="AT324" s="81"/>
      <c r="AU324" s="81"/>
      <c r="AV324" s="81"/>
      <c r="AW324" s="81"/>
      <c r="AX324" s="81"/>
      <c r="AY324" s="81"/>
      <c r="AZ324" s="81"/>
      <c r="BA324" s="81"/>
      <c r="BB324" s="81"/>
      <c r="BC324" s="81"/>
      <c r="BD324" s="81"/>
      <c r="BE324" s="81"/>
      <c r="BF324" s="81"/>
      <c r="BG324" s="81"/>
      <c r="BH324" s="81"/>
      <c r="BI324" s="81"/>
      <c r="BJ324" s="81"/>
      <c r="BK324" s="81"/>
      <c r="BL324" s="81"/>
      <c r="BM324" s="81"/>
      <c r="BN324" s="81"/>
      <c r="BO324" s="81"/>
    </row>
    <row r="325" spans="1:67" ht="15" hidden="1" x14ac:dyDescent="0.25">
      <c r="A325" s="90" t="s">
        <v>471</v>
      </c>
      <c r="B325" s="90" t="s">
        <v>472</v>
      </c>
      <c r="C325" s="81">
        <v>0</v>
      </c>
      <c r="D325" s="81">
        <v>3.3</v>
      </c>
      <c r="E325" s="81">
        <v>0</v>
      </c>
      <c r="F325" s="81">
        <v>26.31</v>
      </c>
      <c r="G325" s="81">
        <v>0</v>
      </c>
      <c r="H325" s="81">
        <v>0</v>
      </c>
      <c r="I325" s="81">
        <v>0</v>
      </c>
      <c r="J325" s="81">
        <v>0</v>
      </c>
      <c r="K325" s="81">
        <v>0</v>
      </c>
      <c r="L325" s="81">
        <v>0</v>
      </c>
      <c r="M325" s="81">
        <v>0</v>
      </c>
      <c r="N325" s="81">
        <v>0</v>
      </c>
      <c r="O325" s="81">
        <v>0</v>
      </c>
      <c r="P325" s="81">
        <v>310.45400000000001</v>
      </c>
      <c r="Q325" s="81">
        <v>121.453</v>
      </c>
      <c r="R325" s="81">
        <v>28.152999999999999</v>
      </c>
      <c r="S325" s="81">
        <v>0</v>
      </c>
      <c r="T325" s="81">
        <v>0</v>
      </c>
      <c r="U325" s="81">
        <v>0</v>
      </c>
      <c r="V325" s="81">
        <v>0</v>
      </c>
      <c r="W325" s="81">
        <v>0</v>
      </c>
      <c r="X325" s="81">
        <v>0</v>
      </c>
      <c r="Y325" s="81">
        <v>192.87899999999999</v>
      </c>
      <c r="Z325" s="81">
        <v>591.65200000000004</v>
      </c>
      <c r="AA325" s="81">
        <v>7.0999999999999994E-2</v>
      </c>
      <c r="AB325" s="81">
        <v>0</v>
      </c>
      <c r="AC325" s="81">
        <v>1037.999</v>
      </c>
      <c r="AD325" s="81"/>
      <c r="AE325" s="81"/>
      <c r="AF325" s="81"/>
      <c r="AG325" s="81"/>
      <c r="AH325" s="81"/>
      <c r="AI325" s="81"/>
      <c r="AJ325" s="81"/>
      <c r="AK325" s="81"/>
      <c r="AL325" s="81"/>
      <c r="AM325" s="81"/>
      <c r="AN325" s="81"/>
      <c r="AO325" s="81"/>
      <c r="AP325" s="81"/>
      <c r="AQ325" s="81"/>
      <c r="AR325" s="81"/>
      <c r="AS325" s="81"/>
      <c r="AT325" s="81"/>
      <c r="AU325" s="81"/>
      <c r="AV325" s="81"/>
      <c r="AW325" s="81"/>
      <c r="AX325" s="81"/>
      <c r="AY325" s="81"/>
      <c r="AZ325" s="81"/>
      <c r="BA325" s="81"/>
      <c r="BB325" s="81"/>
      <c r="BC325" s="81"/>
      <c r="BD325" s="81"/>
      <c r="BE325" s="81"/>
      <c r="BF325" s="81"/>
      <c r="BG325" s="81"/>
      <c r="BH325" s="81"/>
      <c r="BI325" s="81"/>
      <c r="BJ325" s="81"/>
      <c r="BK325" s="81"/>
      <c r="BL325" s="81"/>
      <c r="BM325" s="81"/>
      <c r="BN325" s="81"/>
      <c r="BO325" s="81"/>
    </row>
    <row r="326" spans="1:67" ht="15" hidden="1" x14ac:dyDescent="0.25">
      <c r="A326" s="90" t="s">
        <v>245</v>
      </c>
      <c r="B326" s="90" t="s">
        <v>473</v>
      </c>
      <c r="C326" s="81">
        <v>0</v>
      </c>
      <c r="D326" s="81">
        <v>1.7</v>
      </c>
      <c r="E326" s="81">
        <v>4.3</v>
      </c>
      <c r="F326" s="81">
        <v>12.4</v>
      </c>
      <c r="G326" s="81">
        <v>0</v>
      </c>
      <c r="H326" s="81">
        <v>0</v>
      </c>
      <c r="I326" s="81">
        <v>70.8</v>
      </c>
      <c r="J326" s="81">
        <v>9.1999999999999993</v>
      </c>
      <c r="K326" s="81">
        <v>0</v>
      </c>
      <c r="L326" s="81">
        <v>0</v>
      </c>
      <c r="M326" s="81">
        <v>0</v>
      </c>
      <c r="N326" s="81">
        <v>0</v>
      </c>
      <c r="O326" s="81">
        <v>0</v>
      </c>
      <c r="P326" s="81">
        <v>0</v>
      </c>
      <c r="Q326" s="81">
        <v>8.8000000000000007</v>
      </c>
      <c r="R326" s="81">
        <v>0</v>
      </c>
      <c r="S326" s="81">
        <v>0</v>
      </c>
      <c r="T326" s="81">
        <v>0</v>
      </c>
      <c r="U326" s="81">
        <v>0</v>
      </c>
      <c r="V326" s="81">
        <v>0</v>
      </c>
      <c r="W326" s="81">
        <v>0</v>
      </c>
      <c r="X326" s="81">
        <v>0</v>
      </c>
      <c r="Y326" s="81">
        <v>0</v>
      </c>
      <c r="Z326" s="81">
        <v>51.5</v>
      </c>
      <c r="AA326" s="81">
        <v>24</v>
      </c>
      <c r="AB326" s="81">
        <v>0</v>
      </c>
      <c r="AC326" s="81">
        <v>155.4</v>
      </c>
      <c r="AD326" s="81"/>
      <c r="AE326" s="81"/>
      <c r="AF326" s="81"/>
      <c r="AG326" s="81"/>
      <c r="AH326" s="81"/>
      <c r="AI326" s="81"/>
      <c r="AJ326" s="81"/>
      <c r="AK326" s="81"/>
      <c r="AL326" s="81"/>
      <c r="AM326" s="81"/>
      <c r="AN326" s="81"/>
      <c r="AO326" s="81"/>
      <c r="AP326" s="81"/>
      <c r="AQ326" s="81"/>
      <c r="AR326" s="81"/>
      <c r="AS326" s="81"/>
      <c r="AT326" s="81"/>
      <c r="AU326" s="81"/>
      <c r="AV326" s="81"/>
      <c r="AW326" s="81"/>
      <c r="AX326" s="81"/>
      <c r="AY326" s="81"/>
      <c r="AZ326" s="81"/>
      <c r="BA326" s="81"/>
      <c r="BB326" s="81"/>
      <c r="BC326" s="81"/>
      <c r="BD326" s="81"/>
      <c r="BE326" s="81"/>
      <c r="BF326" s="81"/>
      <c r="BG326" s="81"/>
      <c r="BH326" s="81"/>
      <c r="BI326" s="81"/>
      <c r="BJ326" s="81"/>
      <c r="BK326" s="81"/>
      <c r="BL326" s="81"/>
      <c r="BM326" s="81"/>
      <c r="BN326" s="81"/>
      <c r="BO326" s="81"/>
    </row>
    <row r="327" spans="1:67" ht="15" hidden="1" x14ac:dyDescent="0.25">
      <c r="A327" s="90" t="s">
        <v>143</v>
      </c>
      <c r="B327" s="90" t="s">
        <v>474</v>
      </c>
      <c r="C327" s="81">
        <v>0</v>
      </c>
      <c r="D327" s="81">
        <v>2.9</v>
      </c>
      <c r="E327" s="81">
        <v>0</v>
      </c>
      <c r="F327" s="81">
        <v>0</v>
      </c>
      <c r="G327" s="81">
        <v>0</v>
      </c>
      <c r="H327" s="81">
        <v>0</v>
      </c>
      <c r="I327" s="81">
        <v>0</v>
      </c>
      <c r="J327" s="81">
        <v>1.4</v>
      </c>
      <c r="K327" s="81">
        <v>0</v>
      </c>
      <c r="L327" s="81">
        <v>4.4000000000000004</v>
      </c>
      <c r="M327" s="81">
        <v>0</v>
      </c>
      <c r="N327" s="81">
        <v>21.7</v>
      </c>
      <c r="O327" s="81">
        <v>7.2</v>
      </c>
      <c r="P327" s="81">
        <v>0</v>
      </c>
      <c r="Q327" s="81">
        <v>0</v>
      </c>
      <c r="R327" s="81">
        <v>0</v>
      </c>
      <c r="S327" s="81">
        <v>0</v>
      </c>
      <c r="T327" s="81">
        <v>3.5</v>
      </c>
      <c r="U327" s="81">
        <v>0</v>
      </c>
      <c r="V327" s="81">
        <v>0</v>
      </c>
      <c r="W327" s="81">
        <v>0</v>
      </c>
      <c r="X327" s="81">
        <v>0</v>
      </c>
      <c r="Y327" s="81">
        <v>0</v>
      </c>
      <c r="Z327" s="81">
        <v>0</v>
      </c>
      <c r="AA327" s="81">
        <v>0</v>
      </c>
      <c r="AB327" s="81">
        <v>0</v>
      </c>
      <c r="AC327" s="81">
        <v>39.700000000000003</v>
      </c>
      <c r="AD327" s="81"/>
      <c r="AE327" s="81"/>
      <c r="AF327" s="81"/>
      <c r="AG327" s="81"/>
      <c r="AH327" s="81"/>
      <c r="AI327" s="81"/>
      <c r="AJ327" s="81"/>
      <c r="AK327" s="81"/>
      <c r="AL327" s="81"/>
      <c r="AM327" s="81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1"/>
      <c r="BD327" s="81"/>
      <c r="BE327" s="81"/>
      <c r="BF327" s="81"/>
      <c r="BG327" s="81"/>
      <c r="BH327" s="81"/>
      <c r="BI327" s="81"/>
      <c r="BJ327" s="81"/>
      <c r="BK327" s="81"/>
      <c r="BL327" s="81"/>
      <c r="BM327" s="81"/>
      <c r="BN327" s="81"/>
      <c r="BO327" s="81"/>
    </row>
    <row r="328" spans="1:67" ht="15" hidden="1" x14ac:dyDescent="0.25">
      <c r="A328" s="90" t="s">
        <v>407</v>
      </c>
      <c r="B328" s="90" t="s">
        <v>475</v>
      </c>
      <c r="C328" s="81">
        <v>0</v>
      </c>
      <c r="D328" s="81">
        <v>0</v>
      </c>
      <c r="E328" s="81">
        <v>0</v>
      </c>
      <c r="F328" s="81">
        <v>0</v>
      </c>
      <c r="G328" s="81">
        <v>0</v>
      </c>
      <c r="H328" s="81">
        <v>0</v>
      </c>
      <c r="I328" s="81">
        <v>0</v>
      </c>
      <c r="J328" s="81">
        <v>0</v>
      </c>
      <c r="K328" s="81">
        <v>0</v>
      </c>
      <c r="L328" s="81">
        <v>0</v>
      </c>
      <c r="M328" s="81">
        <v>0</v>
      </c>
      <c r="N328" s="81">
        <v>0</v>
      </c>
      <c r="O328" s="81">
        <v>0</v>
      </c>
      <c r="P328" s="81">
        <v>0</v>
      </c>
      <c r="Q328" s="81">
        <v>0</v>
      </c>
      <c r="R328" s="81">
        <v>0</v>
      </c>
      <c r="S328" s="81">
        <v>0</v>
      </c>
      <c r="T328" s="81">
        <v>1.1000000000000001</v>
      </c>
      <c r="U328" s="81">
        <v>0</v>
      </c>
      <c r="V328" s="81">
        <v>0</v>
      </c>
      <c r="W328" s="81">
        <v>0</v>
      </c>
      <c r="X328" s="81">
        <v>0</v>
      </c>
      <c r="Y328" s="81">
        <v>0</v>
      </c>
      <c r="Z328" s="81">
        <v>0</v>
      </c>
      <c r="AA328" s="81">
        <v>0.03</v>
      </c>
      <c r="AB328" s="81">
        <v>0</v>
      </c>
      <c r="AC328" s="81">
        <v>1</v>
      </c>
      <c r="AD328" s="81"/>
      <c r="AE328" s="81"/>
      <c r="AF328" s="81"/>
      <c r="AG328" s="81"/>
      <c r="AH328" s="81"/>
      <c r="AI328" s="81"/>
      <c r="AJ328" s="81"/>
      <c r="AK328" s="81"/>
      <c r="AL328" s="81"/>
      <c r="AM328" s="81"/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  <c r="BB328" s="81"/>
      <c r="BC328" s="81"/>
      <c r="BD328" s="81"/>
      <c r="BE328" s="81"/>
      <c r="BF328" s="81"/>
      <c r="BG328" s="81"/>
      <c r="BH328" s="81"/>
      <c r="BI328" s="81"/>
      <c r="BJ328" s="81"/>
      <c r="BK328" s="81"/>
      <c r="BL328" s="81"/>
      <c r="BM328" s="81"/>
      <c r="BN328" s="81"/>
      <c r="BO328" s="81"/>
    </row>
    <row r="329" spans="1:67" ht="15" hidden="1" x14ac:dyDescent="0.25">
      <c r="A329" s="90" t="s">
        <v>407</v>
      </c>
      <c r="B329" s="90" t="s">
        <v>476</v>
      </c>
      <c r="C329" s="81">
        <v>0</v>
      </c>
      <c r="D329" s="81">
        <v>0.8</v>
      </c>
      <c r="E329" s="81">
        <v>0</v>
      </c>
      <c r="F329" s="81">
        <v>0</v>
      </c>
      <c r="G329" s="81">
        <v>0</v>
      </c>
      <c r="H329" s="81">
        <v>0</v>
      </c>
      <c r="I329" s="81">
        <v>7</v>
      </c>
      <c r="J329" s="81">
        <v>0</v>
      </c>
      <c r="K329" s="81">
        <v>0</v>
      </c>
      <c r="L329" s="81">
        <v>0</v>
      </c>
      <c r="M329" s="81">
        <v>0</v>
      </c>
      <c r="N329" s="81">
        <v>0</v>
      </c>
      <c r="O329" s="81">
        <v>16</v>
      </c>
      <c r="P329" s="81">
        <v>0</v>
      </c>
      <c r="Q329" s="81">
        <v>0</v>
      </c>
      <c r="R329" s="81">
        <v>0</v>
      </c>
      <c r="S329" s="81">
        <v>0</v>
      </c>
      <c r="T329" s="81">
        <v>0</v>
      </c>
      <c r="U329" s="81">
        <v>0</v>
      </c>
      <c r="V329" s="81">
        <v>0</v>
      </c>
      <c r="W329" s="81">
        <v>0</v>
      </c>
      <c r="X329" s="81">
        <v>26</v>
      </c>
      <c r="Y329" s="81">
        <v>0</v>
      </c>
      <c r="Z329" s="81">
        <v>0</v>
      </c>
      <c r="AA329" s="81">
        <v>0</v>
      </c>
      <c r="AB329" s="81">
        <v>0</v>
      </c>
      <c r="AC329" s="81">
        <v>44</v>
      </c>
      <c r="AD329" s="81"/>
      <c r="AE329" s="81"/>
      <c r="AF329" s="81"/>
      <c r="AG329" s="81"/>
      <c r="AH329" s="81"/>
      <c r="AI329" s="81"/>
      <c r="AJ329" s="81"/>
      <c r="AK329" s="81"/>
      <c r="AL329" s="81"/>
      <c r="AM329" s="81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  <c r="BB329" s="81"/>
      <c r="BC329" s="81"/>
      <c r="BD329" s="81"/>
      <c r="BE329" s="81"/>
      <c r="BF329" s="81"/>
      <c r="BG329" s="81"/>
      <c r="BH329" s="81"/>
      <c r="BI329" s="81"/>
      <c r="BJ329" s="81"/>
      <c r="BK329" s="81"/>
      <c r="BL329" s="81"/>
      <c r="BM329" s="81"/>
      <c r="BN329" s="81"/>
      <c r="BO329" s="81"/>
    </row>
    <row r="330" spans="1:67" ht="15" hidden="1" x14ac:dyDescent="0.25">
      <c r="A330" s="90" t="s">
        <v>477</v>
      </c>
      <c r="B330" s="90" t="s">
        <v>478</v>
      </c>
      <c r="C330" s="81">
        <v>0</v>
      </c>
      <c r="D330" s="81">
        <v>4.0999999999999996</v>
      </c>
      <c r="E330" s="81">
        <v>0</v>
      </c>
      <c r="F330" s="81">
        <v>0</v>
      </c>
      <c r="G330" s="81">
        <v>0</v>
      </c>
      <c r="H330" s="81">
        <v>0</v>
      </c>
      <c r="I330" s="81">
        <v>0</v>
      </c>
      <c r="J330" s="81">
        <v>0</v>
      </c>
      <c r="K330" s="81">
        <v>0</v>
      </c>
      <c r="L330" s="81">
        <v>0</v>
      </c>
      <c r="M330" s="81">
        <v>0</v>
      </c>
      <c r="N330" s="81">
        <v>0</v>
      </c>
      <c r="O330" s="81">
        <v>21.16</v>
      </c>
      <c r="P330" s="81">
        <v>0</v>
      </c>
      <c r="Q330" s="81">
        <v>0</v>
      </c>
      <c r="R330" s="81">
        <v>0</v>
      </c>
      <c r="S330" s="81">
        <v>0</v>
      </c>
      <c r="T330" s="81">
        <v>0</v>
      </c>
      <c r="U330" s="81">
        <v>0</v>
      </c>
      <c r="V330" s="81">
        <v>0</v>
      </c>
      <c r="W330" s="81">
        <v>0</v>
      </c>
      <c r="X330" s="81">
        <v>0</v>
      </c>
      <c r="Y330" s="81">
        <v>0</v>
      </c>
      <c r="Z330" s="81">
        <v>0</v>
      </c>
      <c r="AA330" s="81">
        <v>0</v>
      </c>
      <c r="AB330" s="81">
        <v>0</v>
      </c>
      <c r="AC330" s="81">
        <v>22.178000000000001</v>
      </c>
      <c r="AD330" s="81"/>
      <c r="AE330" s="81"/>
      <c r="AF330" s="81"/>
      <c r="AG330" s="81"/>
      <c r="AH330" s="81"/>
      <c r="AI330" s="81"/>
      <c r="AJ330" s="81"/>
      <c r="AK330" s="81"/>
      <c r="AL330" s="81"/>
      <c r="AM330" s="81"/>
      <c r="AN330" s="81"/>
      <c r="AO330" s="81"/>
      <c r="AP330" s="81"/>
      <c r="AQ330" s="81"/>
      <c r="AR330" s="81"/>
      <c r="AS330" s="81"/>
      <c r="AT330" s="81"/>
      <c r="AU330" s="81"/>
      <c r="AV330" s="81"/>
      <c r="AW330" s="81"/>
      <c r="AX330" s="81"/>
      <c r="AY330" s="81"/>
      <c r="AZ330" s="81"/>
      <c r="BA330" s="81"/>
      <c r="BB330" s="81"/>
      <c r="BC330" s="81"/>
      <c r="BD330" s="81"/>
      <c r="BE330" s="81"/>
      <c r="BF330" s="81"/>
      <c r="BG330" s="81"/>
      <c r="BH330" s="81"/>
      <c r="BI330" s="81"/>
      <c r="BJ330" s="81"/>
      <c r="BK330" s="81"/>
      <c r="BL330" s="81"/>
      <c r="BM330" s="81"/>
      <c r="BN330" s="81"/>
      <c r="BO330" s="81"/>
    </row>
    <row r="331" spans="1:67" ht="15" hidden="1" x14ac:dyDescent="0.25">
      <c r="A331" s="90" t="s">
        <v>119</v>
      </c>
      <c r="B331" s="90" t="s">
        <v>479</v>
      </c>
      <c r="C331" s="81">
        <v>0</v>
      </c>
      <c r="D331" s="81">
        <v>0.17</v>
      </c>
      <c r="E331" s="81">
        <v>0</v>
      </c>
      <c r="F331" s="81">
        <v>0</v>
      </c>
      <c r="G331" s="81">
        <v>0</v>
      </c>
      <c r="H331" s="81">
        <v>0</v>
      </c>
      <c r="I331" s="81">
        <v>0</v>
      </c>
      <c r="J331" s="81">
        <v>0</v>
      </c>
      <c r="K331" s="81">
        <v>0</v>
      </c>
      <c r="L331" s="81">
        <v>0</v>
      </c>
      <c r="M331" s="81">
        <v>0</v>
      </c>
      <c r="N331" s="81">
        <v>0</v>
      </c>
      <c r="O331" s="81">
        <v>0</v>
      </c>
      <c r="P331" s="81">
        <v>0</v>
      </c>
      <c r="Q331" s="81">
        <v>0</v>
      </c>
      <c r="R331" s="81">
        <v>0</v>
      </c>
      <c r="S331" s="81">
        <v>0</v>
      </c>
      <c r="T331" s="81">
        <v>3.8</v>
      </c>
      <c r="U331" s="81">
        <v>0</v>
      </c>
      <c r="V331" s="81">
        <v>0</v>
      </c>
      <c r="W331" s="81">
        <v>0</v>
      </c>
      <c r="X331" s="81">
        <v>0</v>
      </c>
      <c r="Y331" s="81">
        <v>0</v>
      </c>
      <c r="Z331" s="81">
        <v>0</v>
      </c>
      <c r="AA331" s="81">
        <v>0</v>
      </c>
      <c r="AB331" s="81">
        <v>0</v>
      </c>
      <c r="AC331" s="81">
        <v>3.6</v>
      </c>
      <c r="AD331" s="81"/>
      <c r="AE331" s="81"/>
      <c r="AF331" s="81"/>
      <c r="AG331" s="81"/>
      <c r="AH331" s="81"/>
      <c r="AI331" s="81"/>
      <c r="AJ331" s="81"/>
      <c r="AK331" s="81"/>
      <c r="AL331" s="81"/>
      <c r="AM331" s="81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1"/>
      <c r="BD331" s="81"/>
      <c r="BE331" s="81"/>
      <c r="BF331" s="81"/>
      <c r="BG331" s="81"/>
      <c r="BH331" s="81"/>
      <c r="BI331" s="81"/>
      <c r="BJ331" s="81"/>
      <c r="BK331" s="81"/>
      <c r="BL331" s="81"/>
      <c r="BM331" s="81"/>
      <c r="BN331" s="81"/>
      <c r="BO331" s="81"/>
    </row>
    <row r="332" spans="1:67" ht="15" hidden="1" x14ac:dyDescent="0.25">
      <c r="A332" s="90" t="s">
        <v>92</v>
      </c>
      <c r="B332" s="90" t="s">
        <v>480</v>
      </c>
      <c r="C332" s="81">
        <v>0</v>
      </c>
      <c r="D332" s="81">
        <v>1.1000000000000001</v>
      </c>
      <c r="E332" s="81">
        <v>0</v>
      </c>
      <c r="F332" s="81">
        <v>0</v>
      </c>
      <c r="G332" s="81">
        <v>0</v>
      </c>
      <c r="H332" s="81">
        <v>0</v>
      </c>
      <c r="I332" s="81">
        <v>0</v>
      </c>
      <c r="J332" s="81">
        <v>0</v>
      </c>
      <c r="K332" s="81">
        <v>0</v>
      </c>
      <c r="L332" s="81">
        <v>0</v>
      </c>
      <c r="M332" s="81">
        <v>0</v>
      </c>
      <c r="N332" s="81">
        <v>0</v>
      </c>
      <c r="O332" s="81">
        <v>0.8</v>
      </c>
      <c r="P332" s="81">
        <v>0</v>
      </c>
      <c r="Q332" s="81">
        <v>0</v>
      </c>
      <c r="R332" s="81">
        <v>0</v>
      </c>
      <c r="S332" s="81">
        <v>0</v>
      </c>
      <c r="T332" s="81">
        <v>8.1</v>
      </c>
      <c r="U332" s="81">
        <v>0</v>
      </c>
      <c r="V332" s="81">
        <v>0</v>
      </c>
      <c r="W332" s="81">
        <v>75.8</v>
      </c>
      <c r="X332" s="81">
        <v>0</v>
      </c>
      <c r="Y332" s="81">
        <v>0</v>
      </c>
      <c r="Z332" s="81">
        <v>0</v>
      </c>
      <c r="AA332" s="81">
        <v>0.2</v>
      </c>
      <c r="AB332" s="81">
        <v>0</v>
      </c>
      <c r="AC332" s="81">
        <v>9</v>
      </c>
      <c r="AD332" s="81"/>
      <c r="AE332" s="81"/>
      <c r="AF332" s="81"/>
      <c r="AG332" s="81"/>
      <c r="AH332" s="81"/>
      <c r="AI332" s="81"/>
      <c r="AJ332" s="81"/>
      <c r="AK332" s="81"/>
      <c r="AL332" s="81"/>
      <c r="AM332" s="81"/>
      <c r="AN332" s="81"/>
      <c r="AO332" s="81"/>
      <c r="AP332" s="81"/>
      <c r="AQ332" s="81"/>
      <c r="AR332" s="81"/>
      <c r="AS332" s="81"/>
      <c r="AT332" s="81"/>
      <c r="AU332" s="81"/>
      <c r="AV332" s="81"/>
      <c r="AW332" s="81"/>
      <c r="AX332" s="81"/>
      <c r="AY332" s="81"/>
      <c r="AZ332" s="81"/>
      <c r="BA332" s="81"/>
      <c r="BB332" s="81"/>
      <c r="BC332" s="81"/>
      <c r="BD332" s="81"/>
      <c r="BE332" s="81"/>
      <c r="BF332" s="81"/>
      <c r="BG332" s="81"/>
      <c r="BH332" s="81"/>
      <c r="BI332" s="81"/>
      <c r="BJ332" s="81"/>
      <c r="BK332" s="81"/>
      <c r="BL332" s="81"/>
      <c r="BM332" s="81"/>
      <c r="BN332" s="81"/>
      <c r="BO332" s="81"/>
    </row>
    <row r="333" spans="1:67" ht="15" hidden="1" x14ac:dyDescent="0.25">
      <c r="A333" s="90" t="s">
        <v>481</v>
      </c>
      <c r="B333" s="90" t="s">
        <v>482</v>
      </c>
      <c r="C333" s="81">
        <v>0</v>
      </c>
      <c r="D333" s="81">
        <v>9.9</v>
      </c>
      <c r="E333" s="81">
        <v>0</v>
      </c>
      <c r="F333" s="81">
        <v>0</v>
      </c>
      <c r="G333" s="81">
        <v>0</v>
      </c>
      <c r="H333" s="81">
        <v>0</v>
      </c>
      <c r="I333" s="81">
        <v>0</v>
      </c>
      <c r="J333" s="81">
        <v>0</v>
      </c>
      <c r="K333" s="81">
        <v>34.4</v>
      </c>
      <c r="L333" s="81">
        <v>0</v>
      </c>
      <c r="M333" s="81">
        <v>0</v>
      </c>
      <c r="N333" s="81">
        <v>0</v>
      </c>
      <c r="O333" s="81">
        <v>0</v>
      </c>
      <c r="P333" s="81">
        <v>0</v>
      </c>
      <c r="Q333" s="81">
        <v>0</v>
      </c>
      <c r="R333" s="81">
        <v>0</v>
      </c>
      <c r="S333" s="81">
        <v>0</v>
      </c>
      <c r="T333" s="81">
        <v>0</v>
      </c>
      <c r="U333" s="81">
        <v>0</v>
      </c>
      <c r="V333" s="81">
        <v>0</v>
      </c>
      <c r="W333" s="81">
        <v>0</v>
      </c>
      <c r="X333" s="81">
        <v>0</v>
      </c>
      <c r="Y333" s="81">
        <v>0</v>
      </c>
      <c r="Z333" s="81">
        <v>0</v>
      </c>
      <c r="AA333" s="81">
        <v>0.4</v>
      </c>
      <c r="AB333" s="81">
        <v>0</v>
      </c>
      <c r="AC333" s="81">
        <v>33.6</v>
      </c>
      <c r="AD333" s="81"/>
      <c r="AE333" s="81"/>
      <c r="AF333" s="81"/>
      <c r="AG333" s="81"/>
      <c r="AH333" s="81"/>
      <c r="AI333" s="81"/>
      <c r="AJ333" s="81"/>
      <c r="AK333" s="81"/>
      <c r="AL333" s="81"/>
      <c r="AM333" s="81"/>
      <c r="AN333" s="81"/>
      <c r="AO333" s="81"/>
      <c r="AP333" s="81"/>
      <c r="AQ333" s="81"/>
      <c r="AR333" s="81"/>
      <c r="AS333" s="81"/>
      <c r="AT333" s="81"/>
      <c r="AU333" s="81"/>
      <c r="AV333" s="81"/>
      <c r="AW333" s="81"/>
      <c r="AX333" s="81"/>
      <c r="AY333" s="81"/>
      <c r="AZ333" s="81"/>
      <c r="BA333" s="81"/>
      <c r="BB333" s="81"/>
      <c r="BC333" s="81"/>
      <c r="BD333" s="81"/>
      <c r="BE333" s="81"/>
      <c r="BF333" s="81"/>
      <c r="BG333" s="81"/>
      <c r="BH333" s="81"/>
      <c r="BI333" s="81"/>
      <c r="BJ333" s="81"/>
      <c r="BK333" s="81"/>
      <c r="BL333" s="81"/>
      <c r="BM333" s="81"/>
      <c r="BN333" s="81"/>
      <c r="BO333" s="81"/>
    </row>
    <row r="334" spans="1:67" ht="15" hidden="1" x14ac:dyDescent="0.25">
      <c r="A334" s="90" t="s">
        <v>80</v>
      </c>
      <c r="B334" s="90" t="s">
        <v>483</v>
      </c>
      <c r="C334" s="81">
        <v>0</v>
      </c>
      <c r="D334" s="81">
        <v>7.0000000000000007E-2</v>
      </c>
      <c r="E334" s="81">
        <v>0</v>
      </c>
      <c r="F334" s="81">
        <v>0</v>
      </c>
      <c r="G334" s="81">
        <v>0</v>
      </c>
      <c r="H334" s="81">
        <v>0</v>
      </c>
      <c r="I334" s="81">
        <v>0</v>
      </c>
      <c r="J334" s="81">
        <v>0</v>
      </c>
      <c r="K334" s="81">
        <v>0</v>
      </c>
      <c r="L334" s="81">
        <v>0</v>
      </c>
      <c r="M334" s="81">
        <v>0</v>
      </c>
      <c r="N334" s="81">
        <v>0</v>
      </c>
      <c r="O334" s="81">
        <v>0</v>
      </c>
      <c r="P334" s="81">
        <v>0</v>
      </c>
      <c r="Q334" s="81">
        <v>0</v>
      </c>
      <c r="R334" s="81">
        <v>0</v>
      </c>
      <c r="S334" s="81">
        <v>5.5730000000000004</v>
      </c>
      <c r="T334" s="81">
        <v>0.65500000000000003</v>
      </c>
      <c r="U334" s="81">
        <v>0</v>
      </c>
      <c r="V334" s="81">
        <v>0</v>
      </c>
      <c r="W334" s="81">
        <v>0</v>
      </c>
      <c r="X334" s="81">
        <v>0</v>
      </c>
      <c r="Y334" s="81">
        <v>0</v>
      </c>
      <c r="Z334" s="81">
        <v>0</v>
      </c>
      <c r="AA334" s="81">
        <v>0</v>
      </c>
      <c r="AB334" s="81">
        <v>0</v>
      </c>
      <c r="AC334" s="81">
        <v>5.3789999999999996</v>
      </c>
      <c r="AD334" s="81"/>
      <c r="AE334" s="81"/>
      <c r="AF334" s="81"/>
      <c r="AG334" s="81"/>
      <c r="AH334" s="81"/>
      <c r="AI334" s="81"/>
      <c r="AJ334" s="81"/>
      <c r="AK334" s="81"/>
      <c r="AL334" s="81"/>
      <c r="AM334" s="81"/>
      <c r="AN334" s="81"/>
      <c r="AO334" s="81"/>
      <c r="AP334" s="81"/>
      <c r="AQ334" s="81"/>
      <c r="AR334" s="81"/>
      <c r="AS334" s="81"/>
      <c r="AT334" s="81"/>
      <c r="AU334" s="81"/>
      <c r="AV334" s="81"/>
      <c r="AW334" s="81"/>
      <c r="AX334" s="81"/>
      <c r="AY334" s="81"/>
      <c r="AZ334" s="81"/>
      <c r="BA334" s="81"/>
      <c r="BB334" s="81"/>
      <c r="BC334" s="81"/>
      <c r="BD334" s="81"/>
      <c r="BE334" s="81"/>
      <c r="BF334" s="81"/>
      <c r="BG334" s="81"/>
      <c r="BH334" s="81"/>
      <c r="BI334" s="81"/>
      <c r="BJ334" s="81"/>
      <c r="BK334" s="81"/>
      <c r="BL334" s="81"/>
      <c r="BM334" s="81"/>
      <c r="BN334" s="81"/>
      <c r="BO334" s="81"/>
    </row>
    <row r="335" spans="1:67" ht="15" hidden="1" x14ac:dyDescent="0.25">
      <c r="A335" s="90" t="s">
        <v>771</v>
      </c>
      <c r="B335" s="91" t="s">
        <v>811</v>
      </c>
      <c r="C335" s="81">
        <v>0</v>
      </c>
      <c r="D335" s="81">
        <v>0.55000000000000004</v>
      </c>
      <c r="E335" s="81">
        <v>0</v>
      </c>
      <c r="F335" s="81">
        <v>0</v>
      </c>
      <c r="G335" s="81">
        <v>0</v>
      </c>
      <c r="H335" s="81">
        <v>0</v>
      </c>
      <c r="I335" s="81">
        <v>0</v>
      </c>
      <c r="J335" s="81">
        <v>0</v>
      </c>
      <c r="K335" s="81">
        <v>0</v>
      </c>
      <c r="L335" s="81">
        <v>0</v>
      </c>
      <c r="M335" s="81">
        <v>0</v>
      </c>
      <c r="N335" s="81">
        <v>0</v>
      </c>
      <c r="O335" s="81">
        <v>0</v>
      </c>
      <c r="P335" s="81">
        <v>0</v>
      </c>
      <c r="Q335" s="81">
        <v>0</v>
      </c>
      <c r="R335" s="81">
        <v>31.094999999999999</v>
      </c>
      <c r="S335" s="81">
        <v>1.910420000000002</v>
      </c>
      <c r="T335" s="81">
        <v>67.19265</v>
      </c>
      <c r="U335" s="81">
        <v>0</v>
      </c>
      <c r="V335" s="81">
        <v>0</v>
      </c>
      <c r="W335" s="81">
        <v>0</v>
      </c>
      <c r="X335" s="81">
        <v>0</v>
      </c>
      <c r="Y335" s="81">
        <v>0</v>
      </c>
      <c r="Z335" s="81">
        <v>0</v>
      </c>
      <c r="AA335" s="81">
        <v>5.1150000000000002</v>
      </c>
      <c r="AB335" s="81">
        <v>0</v>
      </c>
      <c r="AC335" s="81">
        <v>90.832999999999998</v>
      </c>
      <c r="AD335" s="81"/>
      <c r="AE335" s="81"/>
      <c r="AF335" s="81"/>
      <c r="AG335" s="81"/>
      <c r="AH335" s="81"/>
      <c r="AI335" s="81"/>
      <c r="AJ335" s="81"/>
      <c r="AK335" s="81"/>
      <c r="AL335" s="81"/>
      <c r="AM335" s="81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1"/>
      <c r="BD335" s="81"/>
      <c r="BE335" s="81"/>
      <c r="BF335" s="81"/>
      <c r="BG335" s="81"/>
      <c r="BH335" s="81"/>
      <c r="BI335" s="81"/>
      <c r="BJ335" s="81"/>
      <c r="BK335" s="81"/>
      <c r="BL335" s="81"/>
      <c r="BM335" s="81"/>
      <c r="BN335" s="81"/>
      <c r="BO335" s="81"/>
    </row>
    <row r="336" spans="1:67" ht="15" hidden="1" x14ac:dyDescent="0.25">
      <c r="A336" s="90" t="s">
        <v>176</v>
      </c>
      <c r="B336" s="90" t="s">
        <v>484</v>
      </c>
      <c r="C336" s="81">
        <v>0</v>
      </c>
      <c r="D336" s="81">
        <v>3.4260000000000002</v>
      </c>
      <c r="E336" s="81">
        <v>0</v>
      </c>
      <c r="F336" s="81">
        <v>0</v>
      </c>
      <c r="G336" s="81">
        <v>0</v>
      </c>
      <c r="H336" s="81">
        <v>0</v>
      </c>
      <c r="I336" s="81">
        <v>0</v>
      </c>
      <c r="J336" s="81">
        <v>0</v>
      </c>
      <c r="K336" s="81">
        <v>0</v>
      </c>
      <c r="L336" s="81">
        <v>10</v>
      </c>
      <c r="M336" s="81">
        <v>29.1</v>
      </c>
      <c r="N336" s="81">
        <v>23.5</v>
      </c>
      <c r="O336" s="81">
        <v>4.4000000000000004</v>
      </c>
      <c r="P336" s="81">
        <v>0</v>
      </c>
      <c r="Q336" s="81">
        <v>0</v>
      </c>
      <c r="R336" s="81">
        <v>0</v>
      </c>
      <c r="S336" s="81">
        <v>0</v>
      </c>
      <c r="T336" s="81">
        <v>0</v>
      </c>
      <c r="U336" s="81">
        <v>0</v>
      </c>
      <c r="V336" s="81">
        <v>0</v>
      </c>
      <c r="W336" s="81">
        <v>0</v>
      </c>
      <c r="X336" s="81">
        <v>0</v>
      </c>
      <c r="Y336" s="81">
        <v>0</v>
      </c>
      <c r="Z336" s="81">
        <v>0</v>
      </c>
      <c r="AA336" s="81">
        <v>0</v>
      </c>
      <c r="AB336" s="81">
        <v>0</v>
      </c>
      <c r="AC336" s="81">
        <v>66.123999999999995</v>
      </c>
      <c r="AD336" s="81"/>
      <c r="AE336" s="81"/>
      <c r="AF336" s="81"/>
      <c r="AG336" s="81"/>
      <c r="AH336" s="81"/>
      <c r="AI336" s="81"/>
      <c r="AJ336" s="81"/>
      <c r="AK336" s="81"/>
      <c r="AL336" s="81"/>
      <c r="AM336" s="81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1"/>
      <c r="BD336" s="81"/>
      <c r="BE336" s="81"/>
      <c r="BF336" s="81"/>
      <c r="BG336" s="81"/>
      <c r="BH336" s="81"/>
      <c r="BI336" s="81"/>
      <c r="BJ336" s="81"/>
      <c r="BK336" s="81"/>
      <c r="BL336" s="81"/>
      <c r="BM336" s="81"/>
      <c r="BN336" s="81"/>
      <c r="BO336" s="81"/>
    </row>
    <row r="337" spans="1:67" ht="15" hidden="1" x14ac:dyDescent="0.25">
      <c r="A337" s="90" t="s">
        <v>78</v>
      </c>
      <c r="B337" s="90" t="s">
        <v>485</v>
      </c>
      <c r="C337" s="81">
        <v>0</v>
      </c>
      <c r="D337" s="81">
        <v>0.27</v>
      </c>
      <c r="E337" s="81">
        <v>0</v>
      </c>
      <c r="F337" s="81">
        <v>0</v>
      </c>
      <c r="G337" s="81">
        <v>0</v>
      </c>
      <c r="H337" s="81">
        <v>0</v>
      </c>
      <c r="I337" s="81">
        <v>0</v>
      </c>
      <c r="J337" s="81">
        <v>0</v>
      </c>
      <c r="K337" s="81">
        <v>0</v>
      </c>
      <c r="L337" s="81">
        <v>0</v>
      </c>
      <c r="M337" s="81">
        <v>0</v>
      </c>
      <c r="N337" s="81">
        <v>0</v>
      </c>
      <c r="O337" s="81">
        <v>0</v>
      </c>
      <c r="P337" s="81">
        <v>0</v>
      </c>
      <c r="Q337" s="81">
        <v>0</v>
      </c>
      <c r="R337" s="81">
        <v>0</v>
      </c>
      <c r="S337" s="81">
        <v>0</v>
      </c>
      <c r="T337" s="81">
        <v>0</v>
      </c>
      <c r="U337" s="81">
        <v>0</v>
      </c>
      <c r="V337" s="81">
        <v>0</v>
      </c>
      <c r="W337" s="81">
        <v>0</v>
      </c>
      <c r="X337" s="81">
        <v>0</v>
      </c>
      <c r="Y337" s="81">
        <v>0</v>
      </c>
      <c r="Z337" s="81">
        <v>0</v>
      </c>
      <c r="AA337" s="81">
        <v>0</v>
      </c>
      <c r="AB337" s="81">
        <v>0</v>
      </c>
      <c r="AC337" s="81">
        <v>0.1</v>
      </c>
      <c r="AD337" s="81"/>
      <c r="AE337" s="81"/>
      <c r="AF337" s="81"/>
      <c r="AG337" s="81"/>
      <c r="AH337" s="81"/>
      <c r="AI337" s="81"/>
      <c r="AJ337" s="81"/>
      <c r="AK337" s="81"/>
      <c r="AL337" s="81"/>
      <c r="AM337" s="81"/>
      <c r="AN337" s="81"/>
      <c r="AO337" s="81"/>
      <c r="AP337" s="81"/>
      <c r="AQ337" s="81"/>
      <c r="AR337" s="81"/>
      <c r="AS337" s="81"/>
      <c r="AT337" s="81"/>
      <c r="AU337" s="81"/>
      <c r="AV337" s="81"/>
      <c r="AW337" s="81"/>
      <c r="AX337" s="81"/>
      <c r="AY337" s="81"/>
      <c r="AZ337" s="81"/>
      <c r="BA337" s="81"/>
      <c r="BB337" s="81"/>
      <c r="BC337" s="81"/>
      <c r="BD337" s="81"/>
      <c r="BE337" s="81"/>
      <c r="BF337" s="81"/>
      <c r="BG337" s="81"/>
      <c r="BH337" s="81"/>
      <c r="BI337" s="81"/>
      <c r="BJ337" s="81"/>
      <c r="BK337" s="81"/>
      <c r="BL337" s="81"/>
      <c r="BM337" s="81"/>
      <c r="BN337" s="81"/>
      <c r="BO337" s="81"/>
    </row>
    <row r="338" spans="1:67" ht="15" hidden="1" x14ac:dyDescent="0.25">
      <c r="A338" s="90" t="s">
        <v>424</v>
      </c>
      <c r="B338" s="90" t="s">
        <v>486</v>
      </c>
      <c r="C338" s="81">
        <v>0</v>
      </c>
      <c r="D338" s="81">
        <v>1.1299999999999999</v>
      </c>
      <c r="E338" s="81">
        <v>0</v>
      </c>
      <c r="F338" s="81">
        <v>0</v>
      </c>
      <c r="G338" s="81">
        <v>0</v>
      </c>
      <c r="H338" s="81">
        <v>3.18</v>
      </c>
      <c r="I338" s="81">
        <v>0</v>
      </c>
      <c r="J338" s="81">
        <v>0</v>
      </c>
      <c r="K338" s="81">
        <v>0</v>
      </c>
      <c r="L338" s="81">
        <v>0</v>
      </c>
      <c r="M338" s="81">
        <v>1</v>
      </c>
      <c r="N338" s="81">
        <v>0</v>
      </c>
      <c r="O338" s="81">
        <v>28.42</v>
      </c>
      <c r="P338" s="81">
        <v>0</v>
      </c>
      <c r="Q338" s="81">
        <v>0</v>
      </c>
      <c r="R338" s="81">
        <v>0</v>
      </c>
      <c r="S338" s="81">
        <v>6.8</v>
      </c>
      <c r="T338" s="81">
        <v>0</v>
      </c>
      <c r="U338" s="81">
        <v>0</v>
      </c>
      <c r="V338" s="81">
        <v>0</v>
      </c>
      <c r="W338" s="81">
        <v>0</v>
      </c>
      <c r="X338" s="81">
        <v>0</v>
      </c>
      <c r="Y338" s="81">
        <v>0</v>
      </c>
      <c r="Z338" s="81">
        <v>0</v>
      </c>
      <c r="AA338" s="81">
        <v>0</v>
      </c>
      <c r="AB338" s="81">
        <v>0</v>
      </c>
      <c r="AC338" s="81">
        <v>43.25</v>
      </c>
      <c r="AD338" s="81"/>
      <c r="AE338" s="81"/>
      <c r="AF338" s="81"/>
      <c r="AG338" s="81"/>
      <c r="AH338" s="81"/>
      <c r="AI338" s="81"/>
      <c r="AJ338" s="81"/>
      <c r="AK338" s="81"/>
      <c r="AL338" s="81"/>
      <c r="AM338" s="81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1"/>
      <c r="BD338" s="81"/>
      <c r="BE338" s="81"/>
      <c r="BF338" s="81"/>
      <c r="BG338" s="81"/>
      <c r="BH338" s="81"/>
      <c r="BI338" s="81"/>
      <c r="BJ338" s="81"/>
      <c r="BK338" s="81"/>
      <c r="BL338" s="81"/>
      <c r="BM338" s="81"/>
      <c r="BN338" s="81"/>
      <c r="BO338" s="81"/>
    </row>
    <row r="339" spans="1:67" ht="15" hidden="1" x14ac:dyDescent="0.25">
      <c r="A339" s="90" t="s">
        <v>331</v>
      </c>
      <c r="B339" s="90" t="s">
        <v>487</v>
      </c>
      <c r="C339" s="81">
        <v>0</v>
      </c>
      <c r="D339" s="81">
        <v>0</v>
      </c>
      <c r="E339" s="81">
        <v>0</v>
      </c>
      <c r="F339" s="81">
        <v>0</v>
      </c>
      <c r="G339" s="81">
        <v>0</v>
      </c>
      <c r="H339" s="81">
        <v>3.76</v>
      </c>
      <c r="I339" s="81">
        <v>0</v>
      </c>
      <c r="J339" s="81">
        <v>0</v>
      </c>
      <c r="K339" s="81">
        <v>0</v>
      </c>
      <c r="L339" s="81">
        <v>0</v>
      </c>
      <c r="M339" s="81">
        <v>0</v>
      </c>
      <c r="N339" s="81">
        <v>0</v>
      </c>
      <c r="O339" s="81">
        <v>0</v>
      </c>
      <c r="P339" s="81">
        <v>0</v>
      </c>
      <c r="Q339" s="81">
        <v>0</v>
      </c>
      <c r="R339" s="81">
        <v>0</v>
      </c>
      <c r="S339" s="81">
        <v>0</v>
      </c>
      <c r="T339" s="81">
        <v>2.9460000000000002</v>
      </c>
      <c r="U339" s="81">
        <v>0</v>
      </c>
      <c r="V339" s="81">
        <v>0</v>
      </c>
      <c r="W339" s="81">
        <v>0</v>
      </c>
      <c r="X339" s="81">
        <v>0</v>
      </c>
      <c r="Y339" s="81">
        <v>0</v>
      </c>
      <c r="Z339" s="81">
        <v>0</v>
      </c>
      <c r="AA339" s="81">
        <v>0</v>
      </c>
      <c r="AB339" s="81">
        <v>0</v>
      </c>
      <c r="AC339" s="81">
        <v>6.7060000000000004</v>
      </c>
      <c r="AD339" s="81"/>
      <c r="AE339" s="81"/>
      <c r="AF339" s="81"/>
      <c r="AG339" s="81"/>
      <c r="AH339" s="81"/>
      <c r="AI339" s="81"/>
      <c r="AJ339" s="81"/>
      <c r="AK339" s="81"/>
      <c r="AL339" s="81"/>
      <c r="AM339" s="81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1"/>
      <c r="BB339" s="81"/>
      <c r="BC339" s="81"/>
      <c r="BD339" s="81"/>
      <c r="BE339" s="81"/>
      <c r="BF339" s="81"/>
      <c r="BG339" s="81"/>
      <c r="BH339" s="81"/>
      <c r="BI339" s="81"/>
      <c r="BJ339" s="81"/>
      <c r="BK339" s="81"/>
      <c r="BL339" s="81"/>
      <c r="BM339" s="81"/>
      <c r="BN339" s="81"/>
      <c r="BO339" s="81"/>
    </row>
    <row r="340" spans="1:67" ht="15" hidden="1" x14ac:dyDescent="0.25">
      <c r="A340" s="90" t="s">
        <v>452</v>
      </c>
      <c r="B340" s="90" t="s">
        <v>488</v>
      </c>
      <c r="C340" s="81">
        <v>0</v>
      </c>
      <c r="D340" s="81">
        <v>0.3</v>
      </c>
      <c r="E340" s="81">
        <v>0</v>
      </c>
      <c r="F340" s="81">
        <v>0</v>
      </c>
      <c r="G340" s="81">
        <v>0</v>
      </c>
      <c r="H340" s="81">
        <v>0</v>
      </c>
      <c r="I340" s="81">
        <v>0</v>
      </c>
      <c r="J340" s="81">
        <v>0</v>
      </c>
      <c r="K340" s="81">
        <v>0</v>
      </c>
      <c r="L340" s="81">
        <v>0</v>
      </c>
      <c r="M340" s="81">
        <v>0</v>
      </c>
      <c r="N340" s="81">
        <v>0</v>
      </c>
      <c r="O340" s="81">
        <v>4.0999999999999996</v>
      </c>
      <c r="P340" s="81">
        <v>0</v>
      </c>
      <c r="Q340" s="81">
        <v>0</v>
      </c>
      <c r="R340" s="81">
        <v>0</v>
      </c>
      <c r="S340" s="81">
        <v>0</v>
      </c>
      <c r="T340" s="81">
        <v>0</v>
      </c>
      <c r="U340" s="81">
        <v>0</v>
      </c>
      <c r="V340" s="81">
        <v>0</v>
      </c>
      <c r="W340" s="81">
        <v>0</v>
      </c>
      <c r="X340" s="81">
        <v>0</v>
      </c>
      <c r="Y340" s="81">
        <v>0</v>
      </c>
      <c r="Z340" s="81">
        <v>0</v>
      </c>
      <c r="AA340" s="81">
        <v>0</v>
      </c>
      <c r="AB340" s="81">
        <v>0</v>
      </c>
      <c r="AC340" s="81">
        <v>4.4000000000000004</v>
      </c>
      <c r="AD340" s="81"/>
      <c r="AE340" s="81"/>
      <c r="AF340" s="81"/>
      <c r="AG340" s="81"/>
      <c r="AH340" s="81"/>
      <c r="AI340" s="81"/>
      <c r="AJ340" s="81"/>
      <c r="AK340" s="81"/>
      <c r="AL340" s="81"/>
      <c r="AM340" s="81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1"/>
      <c r="BD340" s="81"/>
      <c r="BE340" s="81"/>
      <c r="BF340" s="81"/>
      <c r="BG340" s="81"/>
      <c r="BH340" s="81"/>
      <c r="BI340" s="81"/>
      <c r="BJ340" s="81"/>
      <c r="BK340" s="81"/>
      <c r="BL340" s="81"/>
      <c r="BM340" s="81"/>
      <c r="BN340" s="81"/>
      <c r="BO340" s="81"/>
    </row>
    <row r="341" spans="1:67" ht="15" hidden="1" x14ac:dyDescent="0.25">
      <c r="A341" s="90" t="s">
        <v>675</v>
      </c>
      <c r="B341" s="90" t="s">
        <v>676</v>
      </c>
      <c r="C341" s="81">
        <v>0</v>
      </c>
      <c r="D341" s="81">
        <v>1.77</v>
      </c>
      <c r="E341" s="81">
        <v>0</v>
      </c>
      <c r="F341" s="81">
        <v>65.180000000000007</v>
      </c>
      <c r="G341" s="81">
        <v>0</v>
      </c>
      <c r="H341" s="81">
        <v>0</v>
      </c>
      <c r="I341" s="81">
        <v>556.03899999999999</v>
      </c>
      <c r="J341" s="81">
        <v>0</v>
      </c>
      <c r="K341" s="81">
        <v>262.02499999999998</v>
      </c>
      <c r="L341" s="81">
        <v>0</v>
      </c>
      <c r="M341" s="81">
        <v>99.363</v>
      </c>
      <c r="N341" s="81">
        <v>0</v>
      </c>
      <c r="O341" s="81">
        <v>0</v>
      </c>
      <c r="P341" s="81">
        <v>0</v>
      </c>
      <c r="Q341" s="81">
        <v>62.542000000000002</v>
      </c>
      <c r="R341" s="81">
        <v>0</v>
      </c>
      <c r="S341" s="81">
        <v>0</v>
      </c>
      <c r="T341" s="81">
        <v>351.04300000000001</v>
      </c>
      <c r="U341" s="81">
        <v>0</v>
      </c>
      <c r="V341" s="81">
        <v>0</v>
      </c>
      <c r="W341" s="81">
        <v>0</v>
      </c>
      <c r="X341" s="81">
        <v>92.272000000000006</v>
      </c>
      <c r="Y341" s="81">
        <v>0</v>
      </c>
      <c r="Z341" s="81">
        <v>0</v>
      </c>
      <c r="AA341" s="81">
        <v>8.7850000000000001</v>
      </c>
      <c r="AB341" s="81">
        <v>0</v>
      </c>
      <c r="AC341" s="81">
        <v>2036</v>
      </c>
      <c r="AD341" s="81"/>
      <c r="AE341" s="81"/>
      <c r="AF341" s="81"/>
      <c r="AG341" s="81"/>
      <c r="AH341" s="81"/>
      <c r="AI341" s="81"/>
      <c r="AJ341" s="81"/>
      <c r="AK341" s="81"/>
      <c r="AL341" s="81"/>
      <c r="AM341" s="81"/>
      <c r="AN341" s="81"/>
      <c r="AO341" s="81"/>
      <c r="AP341" s="81"/>
      <c r="AQ341" s="81"/>
      <c r="AR341" s="81"/>
      <c r="AS341" s="81"/>
      <c r="AT341" s="81"/>
      <c r="AU341" s="81"/>
      <c r="AV341" s="81"/>
      <c r="AW341" s="81"/>
      <c r="AX341" s="81"/>
      <c r="AY341" s="81"/>
      <c r="AZ341" s="81"/>
      <c r="BA341" s="81"/>
      <c r="BB341" s="81"/>
      <c r="BC341" s="81"/>
      <c r="BD341" s="81"/>
      <c r="BE341" s="81"/>
      <c r="BF341" s="81"/>
      <c r="BG341" s="81"/>
      <c r="BH341" s="81"/>
      <c r="BI341" s="81"/>
      <c r="BJ341" s="81"/>
      <c r="BK341" s="81"/>
      <c r="BL341" s="81"/>
      <c r="BM341" s="81"/>
      <c r="BN341" s="81"/>
      <c r="BO341" s="81"/>
    </row>
    <row r="342" spans="1:67" ht="15" hidden="1" x14ac:dyDescent="0.25">
      <c r="A342" s="90" t="s">
        <v>76</v>
      </c>
      <c r="B342" s="90" t="s">
        <v>489</v>
      </c>
      <c r="C342" s="81">
        <v>0</v>
      </c>
      <c r="D342" s="81">
        <v>0.98</v>
      </c>
      <c r="E342" s="81">
        <v>0</v>
      </c>
      <c r="F342" s="81">
        <v>0</v>
      </c>
      <c r="G342" s="81">
        <v>0</v>
      </c>
      <c r="H342" s="81">
        <v>0</v>
      </c>
      <c r="I342" s="81">
        <v>0</v>
      </c>
      <c r="J342" s="81">
        <v>0</v>
      </c>
      <c r="K342" s="81">
        <v>0</v>
      </c>
      <c r="L342" s="81">
        <v>0</v>
      </c>
      <c r="M342" s="81">
        <v>0</v>
      </c>
      <c r="N342" s="81">
        <v>0</v>
      </c>
      <c r="O342" s="81">
        <v>0</v>
      </c>
      <c r="P342" s="81">
        <v>0</v>
      </c>
      <c r="Q342" s="81">
        <v>0</v>
      </c>
      <c r="R342" s="81">
        <v>0</v>
      </c>
      <c r="S342" s="81">
        <v>0</v>
      </c>
      <c r="T342" s="81">
        <v>6.4660000000000002</v>
      </c>
      <c r="U342" s="81">
        <v>0</v>
      </c>
      <c r="V342" s="81">
        <v>0</v>
      </c>
      <c r="W342" s="81">
        <v>0</v>
      </c>
      <c r="X342" s="81">
        <v>0</v>
      </c>
      <c r="Y342" s="81">
        <v>0</v>
      </c>
      <c r="Z342" s="81">
        <v>0</v>
      </c>
      <c r="AA342" s="81">
        <v>0.22600000000000001</v>
      </c>
      <c r="AB342" s="81">
        <v>0</v>
      </c>
      <c r="AC342" s="81">
        <v>7.617</v>
      </c>
      <c r="AD342" s="81"/>
      <c r="AE342" s="81"/>
      <c r="AF342" s="81"/>
      <c r="AG342" s="81"/>
      <c r="AH342" s="81"/>
      <c r="AI342" s="81"/>
      <c r="AJ342" s="81"/>
      <c r="AK342" s="81"/>
      <c r="AL342" s="81"/>
      <c r="AM342" s="81"/>
      <c r="AN342" s="81"/>
      <c r="AO342" s="81"/>
      <c r="AP342" s="81"/>
      <c r="AQ342" s="81"/>
      <c r="AR342" s="81"/>
      <c r="AS342" s="81"/>
      <c r="AT342" s="81"/>
      <c r="AU342" s="81"/>
      <c r="AV342" s="81"/>
      <c r="AW342" s="81"/>
      <c r="AX342" s="81"/>
      <c r="AY342" s="81"/>
      <c r="AZ342" s="81"/>
      <c r="BA342" s="81"/>
      <c r="BB342" s="81"/>
      <c r="BC342" s="81"/>
      <c r="BD342" s="81"/>
      <c r="BE342" s="81"/>
      <c r="BF342" s="81"/>
      <c r="BG342" s="81"/>
      <c r="BH342" s="81"/>
      <c r="BI342" s="81"/>
      <c r="BJ342" s="81"/>
      <c r="BK342" s="81"/>
      <c r="BL342" s="81"/>
      <c r="BM342" s="81"/>
      <c r="BN342" s="81"/>
      <c r="BO342" s="81"/>
    </row>
    <row r="343" spans="1:67" ht="15" hidden="1" x14ac:dyDescent="0.25">
      <c r="A343" s="90" t="s">
        <v>331</v>
      </c>
      <c r="B343" s="90" t="s">
        <v>490</v>
      </c>
      <c r="C343" s="81">
        <v>0</v>
      </c>
      <c r="D343" s="81">
        <v>5.8999999999999997E-2</v>
      </c>
      <c r="E343" s="81">
        <v>0</v>
      </c>
      <c r="F343" s="81">
        <v>0</v>
      </c>
      <c r="G343" s="81">
        <v>0</v>
      </c>
      <c r="H343" s="81">
        <v>0.67700000000000005</v>
      </c>
      <c r="I343" s="81">
        <v>0</v>
      </c>
      <c r="J343" s="81">
        <v>0</v>
      </c>
      <c r="K343" s="81">
        <v>0</v>
      </c>
      <c r="L343" s="81">
        <v>0</v>
      </c>
      <c r="M343" s="81">
        <v>0</v>
      </c>
      <c r="N343" s="81">
        <v>0</v>
      </c>
      <c r="O343" s="81">
        <v>0</v>
      </c>
      <c r="P343" s="81">
        <v>0</v>
      </c>
      <c r="Q343" s="81">
        <v>0</v>
      </c>
      <c r="R343" s="81">
        <v>0</v>
      </c>
      <c r="S343" s="81">
        <v>0</v>
      </c>
      <c r="T343" s="81">
        <v>28.042999999999999</v>
      </c>
      <c r="U343" s="81">
        <v>0</v>
      </c>
      <c r="V343" s="81">
        <v>0</v>
      </c>
      <c r="W343" s="81">
        <v>0</v>
      </c>
      <c r="X343" s="81">
        <v>0</v>
      </c>
      <c r="Y343" s="81">
        <v>0</v>
      </c>
      <c r="Z343" s="81">
        <v>0</v>
      </c>
      <c r="AA343" s="81">
        <v>0</v>
      </c>
      <c r="AB343" s="81">
        <v>0</v>
      </c>
      <c r="AC343" s="81">
        <v>23.475000000000001</v>
      </c>
      <c r="AD343" s="81"/>
      <c r="AE343" s="81"/>
      <c r="AF343" s="81"/>
      <c r="AG343" s="81"/>
      <c r="AH343" s="81"/>
      <c r="AI343" s="81"/>
      <c r="AJ343" s="81"/>
      <c r="AK343" s="81"/>
      <c r="AL343" s="81"/>
      <c r="AM343" s="81"/>
      <c r="AN343" s="81"/>
      <c r="AO343" s="81"/>
      <c r="AP343" s="81"/>
      <c r="AQ343" s="81"/>
      <c r="AR343" s="81"/>
      <c r="AS343" s="81"/>
      <c r="AT343" s="81"/>
      <c r="AU343" s="81"/>
      <c r="AV343" s="81"/>
      <c r="AW343" s="81"/>
      <c r="AX343" s="81"/>
      <c r="AY343" s="81"/>
      <c r="AZ343" s="81"/>
      <c r="BA343" s="81"/>
      <c r="BB343" s="81"/>
      <c r="BC343" s="81"/>
      <c r="BD343" s="81"/>
      <c r="BE343" s="81"/>
      <c r="BF343" s="81"/>
      <c r="BG343" s="81"/>
      <c r="BH343" s="81"/>
      <c r="BI343" s="81"/>
      <c r="BJ343" s="81"/>
      <c r="BK343" s="81"/>
      <c r="BL343" s="81"/>
      <c r="BM343" s="81"/>
      <c r="BN343" s="81"/>
      <c r="BO343" s="81"/>
    </row>
    <row r="344" spans="1:67" ht="15" hidden="1" x14ac:dyDescent="0.25">
      <c r="A344" s="90" t="s">
        <v>491</v>
      </c>
      <c r="B344" s="90" t="s">
        <v>492</v>
      </c>
      <c r="C344" s="81">
        <v>0</v>
      </c>
      <c r="D344" s="81">
        <v>0.3</v>
      </c>
      <c r="E344" s="81">
        <v>0</v>
      </c>
      <c r="F344" s="81">
        <v>0</v>
      </c>
      <c r="G344" s="81">
        <v>0</v>
      </c>
      <c r="H344" s="81">
        <v>0</v>
      </c>
      <c r="I344" s="81">
        <v>0</v>
      </c>
      <c r="J344" s="81">
        <v>0</v>
      </c>
      <c r="K344" s="81">
        <v>0</v>
      </c>
      <c r="L344" s="81">
        <v>0</v>
      </c>
      <c r="M344" s="81">
        <v>35</v>
      </c>
      <c r="N344" s="81">
        <v>0</v>
      </c>
      <c r="O344" s="81">
        <v>5</v>
      </c>
      <c r="P344" s="81">
        <v>0</v>
      </c>
      <c r="Q344" s="81">
        <v>0</v>
      </c>
      <c r="R344" s="81">
        <v>0</v>
      </c>
      <c r="S344" s="81">
        <v>0</v>
      </c>
      <c r="T344" s="81">
        <v>0</v>
      </c>
      <c r="U344" s="81">
        <v>0</v>
      </c>
      <c r="V344" s="81">
        <v>0</v>
      </c>
      <c r="W344" s="81">
        <v>0</v>
      </c>
      <c r="X344" s="81">
        <v>0</v>
      </c>
      <c r="Y344" s="81">
        <v>0</v>
      </c>
      <c r="Z344" s="81">
        <v>0</v>
      </c>
      <c r="AA344" s="81">
        <v>0</v>
      </c>
      <c r="AB344" s="81">
        <v>0</v>
      </c>
      <c r="AC344" s="81">
        <v>40</v>
      </c>
      <c r="AD344" s="81"/>
      <c r="AE344" s="81"/>
      <c r="AF344" s="81"/>
      <c r="AG344" s="81"/>
      <c r="AH344" s="81"/>
      <c r="AI344" s="81"/>
      <c r="AJ344" s="81"/>
      <c r="AK344" s="81"/>
      <c r="AL344" s="81"/>
      <c r="AM344" s="81"/>
      <c r="AN344" s="81"/>
      <c r="AO344" s="81"/>
      <c r="AP344" s="81"/>
      <c r="AQ344" s="81"/>
      <c r="AR344" s="81"/>
      <c r="AS344" s="81"/>
      <c r="AT344" s="81"/>
      <c r="AU344" s="81"/>
      <c r="AV344" s="81"/>
      <c r="AW344" s="81"/>
      <c r="AX344" s="81"/>
      <c r="AY344" s="81"/>
      <c r="AZ344" s="81"/>
      <c r="BA344" s="81"/>
      <c r="BB344" s="81"/>
      <c r="BC344" s="81"/>
      <c r="BD344" s="81"/>
      <c r="BE344" s="81"/>
      <c r="BF344" s="81"/>
      <c r="BG344" s="81"/>
      <c r="BH344" s="81"/>
      <c r="BI344" s="81"/>
      <c r="BJ344" s="81"/>
      <c r="BK344" s="81"/>
      <c r="BL344" s="81"/>
      <c r="BM344" s="81"/>
      <c r="BN344" s="81"/>
      <c r="BO344" s="81"/>
    </row>
    <row r="345" spans="1:67" ht="15" hidden="1" x14ac:dyDescent="0.25">
      <c r="A345" s="90" t="s">
        <v>255</v>
      </c>
      <c r="B345" s="90" t="s">
        <v>493</v>
      </c>
      <c r="C345" s="81">
        <v>0</v>
      </c>
      <c r="D345" s="81">
        <v>3.69</v>
      </c>
      <c r="E345" s="81">
        <v>0</v>
      </c>
      <c r="F345" s="81">
        <v>24.58</v>
      </c>
      <c r="G345" s="81">
        <v>0</v>
      </c>
      <c r="H345" s="81">
        <v>5.86</v>
      </c>
      <c r="I345" s="81">
        <v>221.54</v>
      </c>
      <c r="J345" s="81">
        <v>0</v>
      </c>
      <c r="K345" s="81">
        <v>98.81</v>
      </c>
      <c r="L345" s="81">
        <v>3.89</v>
      </c>
      <c r="M345" s="81">
        <v>118.88</v>
      </c>
      <c r="N345" s="81">
        <v>0</v>
      </c>
      <c r="O345" s="81">
        <v>18.152000000000001</v>
      </c>
      <c r="P345" s="81">
        <v>0</v>
      </c>
      <c r="Q345" s="81">
        <v>23.58</v>
      </c>
      <c r="R345" s="81">
        <v>0</v>
      </c>
      <c r="S345" s="81">
        <v>0</v>
      </c>
      <c r="T345" s="81">
        <v>132.38</v>
      </c>
      <c r="U345" s="81">
        <v>0</v>
      </c>
      <c r="V345" s="81">
        <v>0</v>
      </c>
      <c r="W345" s="81">
        <v>0</v>
      </c>
      <c r="X345" s="81">
        <v>34.79</v>
      </c>
      <c r="Y345" s="81">
        <v>0</v>
      </c>
      <c r="Z345" s="81">
        <v>0</v>
      </c>
      <c r="AA345" s="81">
        <v>3.37</v>
      </c>
      <c r="AB345" s="81">
        <v>0</v>
      </c>
      <c r="AC345" s="81">
        <v>0</v>
      </c>
      <c r="AD345" s="81"/>
      <c r="AE345" s="81"/>
      <c r="AF345" s="81"/>
      <c r="AG345" s="81"/>
      <c r="AH345" s="81"/>
      <c r="AI345" s="81"/>
      <c r="AJ345" s="81"/>
      <c r="AK345" s="81"/>
      <c r="AL345" s="81"/>
      <c r="AM345" s="81"/>
      <c r="AN345" s="81"/>
      <c r="AO345" s="81"/>
      <c r="AP345" s="81"/>
      <c r="AQ345" s="81"/>
      <c r="AR345" s="81"/>
      <c r="AS345" s="81"/>
      <c r="AT345" s="81"/>
      <c r="AU345" s="81"/>
      <c r="AV345" s="81"/>
      <c r="AW345" s="81"/>
      <c r="AX345" s="81"/>
      <c r="AY345" s="81"/>
      <c r="AZ345" s="81"/>
      <c r="BA345" s="81"/>
      <c r="BB345" s="81"/>
      <c r="BC345" s="81"/>
      <c r="BD345" s="81"/>
      <c r="BE345" s="81"/>
      <c r="BF345" s="81"/>
      <c r="BG345" s="81"/>
      <c r="BH345" s="81"/>
      <c r="BI345" s="81"/>
      <c r="BJ345" s="81"/>
      <c r="BK345" s="81"/>
      <c r="BL345" s="81"/>
      <c r="BM345" s="81"/>
      <c r="BN345" s="81"/>
      <c r="BO345" s="81"/>
    </row>
    <row r="346" spans="1:67" ht="15" hidden="1" x14ac:dyDescent="0.25">
      <c r="A346" s="90" t="s">
        <v>220</v>
      </c>
      <c r="B346" s="90" t="s">
        <v>494</v>
      </c>
      <c r="C346" s="81">
        <v>0</v>
      </c>
      <c r="D346" s="81">
        <v>4.7300000000000004</v>
      </c>
      <c r="E346" s="81">
        <v>0</v>
      </c>
      <c r="F346" s="81">
        <v>45.26</v>
      </c>
      <c r="G346" s="81">
        <v>0</v>
      </c>
      <c r="H346" s="81">
        <v>7.52</v>
      </c>
      <c r="I346" s="81">
        <v>284.02098476751405</v>
      </c>
      <c r="J346" s="81">
        <v>0</v>
      </c>
      <c r="K346" s="81">
        <v>126.68274940117867</v>
      </c>
      <c r="L346" s="81">
        <v>4.9926548413023761</v>
      </c>
      <c r="M346" s="81">
        <v>152.41603924188124</v>
      </c>
      <c r="N346" s="81">
        <v>0</v>
      </c>
      <c r="O346" s="81">
        <v>23.271746643218744</v>
      </c>
      <c r="P346" s="81">
        <v>0</v>
      </c>
      <c r="Q346" s="81">
        <v>99.076999999999998</v>
      </c>
      <c r="R346" s="81">
        <v>0</v>
      </c>
      <c r="S346" s="81">
        <v>0</v>
      </c>
      <c r="T346" s="81">
        <v>169.72079915289751</v>
      </c>
      <c r="U346" s="81">
        <v>0</v>
      </c>
      <c r="V346" s="81">
        <v>12.56</v>
      </c>
      <c r="W346" s="81">
        <v>0</v>
      </c>
      <c r="X346" s="81">
        <v>44.611280041009678</v>
      </c>
      <c r="Y346" s="81">
        <v>0</v>
      </c>
      <c r="Z346" s="81">
        <v>0</v>
      </c>
      <c r="AA346" s="81">
        <v>4.32</v>
      </c>
      <c r="AB346" s="81">
        <v>0</v>
      </c>
      <c r="AC346" s="81">
        <v>85.334999999999994</v>
      </c>
      <c r="AD346" s="81"/>
      <c r="AE346" s="81"/>
      <c r="AF346" s="81"/>
      <c r="AG346" s="81"/>
      <c r="AH346" s="81"/>
      <c r="AI346" s="81"/>
      <c r="AJ346" s="81"/>
      <c r="AK346" s="81"/>
      <c r="AL346" s="81"/>
      <c r="AM346" s="81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1"/>
      <c r="BB346" s="81"/>
      <c r="BC346" s="81"/>
      <c r="BD346" s="81"/>
      <c r="BE346" s="81"/>
      <c r="BF346" s="81"/>
      <c r="BG346" s="81"/>
      <c r="BH346" s="81"/>
      <c r="BI346" s="81"/>
      <c r="BJ346" s="81"/>
      <c r="BK346" s="81"/>
      <c r="BL346" s="81"/>
      <c r="BM346" s="81"/>
      <c r="BN346" s="81"/>
      <c r="BO346" s="81"/>
    </row>
    <row r="347" spans="1:67" ht="15" hidden="1" x14ac:dyDescent="0.25">
      <c r="A347" s="90" t="s">
        <v>157</v>
      </c>
      <c r="B347" s="90" t="s">
        <v>495</v>
      </c>
      <c r="C347" s="81">
        <v>0</v>
      </c>
      <c r="D347" s="81">
        <v>0</v>
      </c>
      <c r="E347" s="81">
        <v>0</v>
      </c>
      <c r="F347" s="81">
        <v>0</v>
      </c>
      <c r="G347" s="81">
        <v>0</v>
      </c>
      <c r="H347" s="81">
        <v>0</v>
      </c>
      <c r="I347" s="81">
        <v>0</v>
      </c>
      <c r="J347" s="81">
        <v>0</v>
      </c>
      <c r="K347" s="81">
        <v>0</v>
      </c>
      <c r="L347" s="81">
        <v>0</v>
      </c>
      <c r="M347" s="81">
        <v>0</v>
      </c>
      <c r="N347" s="81">
        <v>0</v>
      </c>
      <c r="O347" s="81">
        <v>3.94</v>
      </c>
      <c r="P347" s="81">
        <v>0</v>
      </c>
      <c r="Q347" s="81">
        <v>0</v>
      </c>
      <c r="R347" s="81">
        <v>0.14000000000000001</v>
      </c>
      <c r="S347" s="81">
        <v>0</v>
      </c>
      <c r="T347" s="81">
        <v>3.5</v>
      </c>
      <c r="U347" s="81">
        <v>0</v>
      </c>
      <c r="V347" s="81">
        <v>0</v>
      </c>
      <c r="W347" s="81">
        <v>0</v>
      </c>
      <c r="X347" s="81">
        <v>0</v>
      </c>
      <c r="Y347" s="81">
        <v>0</v>
      </c>
      <c r="Z347" s="81">
        <v>0</v>
      </c>
      <c r="AA347" s="81">
        <v>0</v>
      </c>
      <c r="AB347" s="81">
        <v>0</v>
      </c>
      <c r="AC347" s="81">
        <v>6.82</v>
      </c>
      <c r="AD347" s="81"/>
      <c r="AE347" s="81"/>
      <c r="AF347" s="81"/>
      <c r="AG347" s="81"/>
      <c r="AH347" s="81"/>
      <c r="AI347" s="81"/>
      <c r="AJ347" s="81"/>
      <c r="AK347" s="81"/>
      <c r="AL347" s="81"/>
      <c r="AM347" s="81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1"/>
      <c r="BB347" s="81"/>
      <c r="BC347" s="81"/>
      <c r="BD347" s="81"/>
      <c r="BE347" s="81"/>
      <c r="BF347" s="81"/>
      <c r="BG347" s="81"/>
      <c r="BH347" s="81"/>
      <c r="BI347" s="81"/>
      <c r="BJ347" s="81"/>
      <c r="BK347" s="81"/>
      <c r="BL347" s="81"/>
      <c r="BM347" s="81"/>
      <c r="BN347" s="81"/>
      <c r="BO347" s="81"/>
    </row>
    <row r="348" spans="1:67" ht="15" hidden="1" x14ac:dyDescent="0.25">
      <c r="A348" s="90" t="s">
        <v>771</v>
      </c>
      <c r="B348" s="90" t="s">
        <v>496</v>
      </c>
      <c r="C348" s="81">
        <v>0</v>
      </c>
      <c r="D348" s="81">
        <v>0.84599999999999997</v>
      </c>
      <c r="E348" s="81">
        <v>0</v>
      </c>
      <c r="F348" s="81">
        <v>0</v>
      </c>
      <c r="G348" s="81">
        <v>0</v>
      </c>
      <c r="H348" s="81">
        <v>0</v>
      </c>
      <c r="I348" s="81">
        <v>0</v>
      </c>
      <c r="J348" s="81">
        <v>0</v>
      </c>
      <c r="K348" s="81">
        <v>0</v>
      </c>
      <c r="L348" s="81">
        <v>0</v>
      </c>
      <c r="M348" s="81">
        <v>0</v>
      </c>
      <c r="N348" s="81">
        <v>0</v>
      </c>
      <c r="O348" s="81">
        <v>8.2089999999999996</v>
      </c>
      <c r="P348" s="81">
        <v>0</v>
      </c>
      <c r="Q348" s="81">
        <v>0</v>
      </c>
      <c r="R348" s="81">
        <v>0</v>
      </c>
      <c r="S348" s="81">
        <v>0</v>
      </c>
      <c r="T348" s="81">
        <v>0</v>
      </c>
      <c r="U348" s="81">
        <v>0</v>
      </c>
      <c r="V348" s="81">
        <v>0</v>
      </c>
      <c r="W348" s="81">
        <v>0</v>
      </c>
      <c r="X348" s="81">
        <v>0</v>
      </c>
      <c r="Y348" s="81">
        <v>0</v>
      </c>
      <c r="Z348" s="81">
        <v>0</v>
      </c>
      <c r="AA348" s="81">
        <v>0</v>
      </c>
      <c r="AB348" s="81">
        <v>0</v>
      </c>
      <c r="AC348" s="81">
        <v>7.9809999999999999</v>
      </c>
      <c r="AD348" s="81"/>
      <c r="AE348" s="81"/>
      <c r="AF348" s="81"/>
      <c r="AG348" s="81"/>
      <c r="AH348" s="81"/>
      <c r="AI348" s="81"/>
      <c r="AJ348" s="81"/>
      <c r="AK348" s="81"/>
      <c r="AL348" s="81"/>
      <c r="AM348" s="81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1"/>
      <c r="BB348" s="81"/>
      <c r="BC348" s="81"/>
      <c r="BD348" s="81"/>
      <c r="BE348" s="81"/>
      <c r="BF348" s="81"/>
      <c r="BG348" s="81"/>
      <c r="BH348" s="81"/>
      <c r="BI348" s="81"/>
      <c r="BJ348" s="81"/>
      <c r="BK348" s="81"/>
      <c r="BL348" s="81"/>
      <c r="BM348" s="81"/>
      <c r="BN348" s="81"/>
      <c r="BO348" s="81"/>
    </row>
    <row r="349" spans="1:67" ht="15" hidden="1" x14ac:dyDescent="0.25">
      <c r="A349" s="90" t="s">
        <v>82</v>
      </c>
      <c r="B349" s="90" t="s">
        <v>497</v>
      </c>
      <c r="C349" s="81">
        <v>0</v>
      </c>
      <c r="D349" s="81">
        <v>1.0900000000000001</v>
      </c>
      <c r="E349" s="81">
        <v>0</v>
      </c>
      <c r="F349" s="81">
        <v>0</v>
      </c>
      <c r="G349" s="81">
        <v>0</v>
      </c>
      <c r="H349" s="81">
        <v>0</v>
      </c>
      <c r="I349" s="81">
        <v>0</v>
      </c>
      <c r="J349" s="81">
        <v>0</v>
      </c>
      <c r="K349" s="81">
        <v>0</v>
      </c>
      <c r="L349" s="81">
        <v>0</v>
      </c>
      <c r="M349" s="81">
        <v>0</v>
      </c>
      <c r="N349" s="81">
        <v>0</v>
      </c>
      <c r="O349" s="81">
        <v>0</v>
      </c>
      <c r="P349" s="81">
        <v>0</v>
      </c>
      <c r="Q349" s="81">
        <v>0</v>
      </c>
      <c r="R349" s="81">
        <v>0</v>
      </c>
      <c r="S349" s="81">
        <v>9.8000000000000007</v>
      </c>
      <c r="T349" s="81">
        <v>0</v>
      </c>
      <c r="U349" s="81">
        <v>0</v>
      </c>
      <c r="V349" s="81">
        <v>0</v>
      </c>
      <c r="W349" s="81">
        <v>0</v>
      </c>
      <c r="X349" s="81">
        <v>0</v>
      </c>
      <c r="Y349" s="81">
        <v>0</v>
      </c>
      <c r="Z349" s="81">
        <v>0</v>
      </c>
      <c r="AA349" s="81">
        <v>0</v>
      </c>
      <c r="AB349" s="81">
        <v>0</v>
      </c>
      <c r="AC349" s="81">
        <v>0</v>
      </c>
      <c r="AD349" s="81"/>
      <c r="AE349" s="81"/>
      <c r="AF349" s="81"/>
      <c r="AG349" s="81"/>
      <c r="AH349" s="81"/>
      <c r="AI349" s="81"/>
      <c r="AJ349" s="81"/>
      <c r="AK349" s="81"/>
      <c r="AL349" s="81"/>
      <c r="AM349" s="81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1"/>
      <c r="BD349" s="81"/>
      <c r="BE349" s="81"/>
      <c r="BF349" s="81"/>
      <c r="BG349" s="81"/>
      <c r="BH349" s="81"/>
      <c r="BI349" s="81"/>
      <c r="BJ349" s="81"/>
      <c r="BK349" s="81"/>
      <c r="BL349" s="81"/>
      <c r="BM349" s="81"/>
      <c r="BN349" s="81"/>
      <c r="BO349" s="81"/>
    </row>
    <row r="350" spans="1:67" ht="15" hidden="1" x14ac:dyDescent="0.25">
      <c r="A350" s="90" t="s">
        <v>82</v>
      </c>
      <c r="B350" s="90" t="s">
        <v>498</v>
      </c>
      <c r="C350" s="81">
        <v>0</v>
      </c>
      <c r="D350" s="81">
        <v>3.09</v>
      </c>
      <c r="E350" s="81">
        <v>0</v>
      </c>
      <c r="F350" s="81">
        <v>0</v>
      </c>
      <c r="G350" s="81">
        <v>0</v>
      </c>
      <c r="H350" s="81">
        <v>0</v>
      </c>
      <c r="I350" s="81">
        <v>0</v>
      </c>
      <c r="J350" s="81">
        <v>0</v>
      </c>
      <c r="K350" s="81">
        <v>0</v>
      </c>
      <c r="L350" s="81">
        <v>0</v>
      </c>
      <c r="M350" s="81">
        <v>0</v>
      </c>
      <c r="N350" s="81">
        <v>0</v>
      </c>
      <c r="O350" s="81">
        <v>0</v>
      </c>
      <c r="P350" s="81">
        <v>0</v>
      </c>
      <c r="Q350" s="81">
        <v>0</v>
      </c>
      <c r="R350" s="81">
        <v>0</v>
      </c>
      <c r="S350" s="81">
        <v>0</v>
      </c>
      <c r="T350" s="81">
        <v>0</v>
      </c>
      <c r="U350" s="81">
        <v>0</v>
      </c>
      <c r="V350" s="81">
        <v>0</v>
      </c>
      <c r="W350" s="81">
        <v>59</v>
      </c>
      <c r="X350" s="81">
        <v>0</v>
      </c>
      <c r="Y350" s="81">
        <v>0</v>
      </c>
      <c r="Z350" s="81">
        <v>0</v>
      </c>
      <c r="AA350" s="81">
        <v>0</v>
      </c>
      <c r="AB350" s="81">
        <v>0</v>
      </c>
      <c r="AC350" s="81">
        <v>64.03</v>
      </c>
      <c r="AD350" s="81"/>
      <c r="AE350" s="81"/>
      <c r="AF350" s="81"/>
      <c r="AG350" s="81"/>
      <c r="AH350" s="81"/>
      <c r="AI350" s="81"/>
      <c r="AJ350" s="81"/>
      <c r="AK350" s="81"/>
      <c r="AL350" s="81"/>
      <c r="AM350" s="81"/>
      <c r="AN350" s="81"/>
      <c r="AO350" s="81"/>
      <c r="AP350" s="81"/>
      <c r="AQ350" s="81"/>
      <c r="AR350" s="81"/>
      <c r="AS350" s="81"/>
      <c r="AT350" s="81"/>
      <c r="AU350" s="81"/>
      <c r="AV350" s="81"/>
      <c r="AW350" s="81"/>
      <c r="AX350" s="81"/>
      <c r="AY350" s="81"/>
      <c r="AZ350" s="81"/>
      <c r="BA350" s="81"/>
      <c r="BB350" s="81"/>
      <c r="BC350" s="81"/>
      <c r="BD350" s="81"/>
      <c r="BE350" s="81"/>
      <c r="BF350" s="81"/>
      <c r="BG350" s="81"/>
      <c r="BH350" s="81"/>
      <c r="BI350" s="81"/>
      <c r="BJ350" s="81"/>
      <c r="BK350" s="81"/>
      <c r="BL350" s="81"/>
      <c r="BM350" s="81"/>
      <c r="BN350" s="81"/>
      <c r="BO350" s="81"/>
    </row>
    <row r="351" spans="1:67" ht="15" hidden="1" x14ac:dyDescent="0.25">
      <c r="A351" s="90" t="s">
        <v>499</v>
      </c>
      <c r="B351" s="90" t="s">
        <v>500</v>
      </c>
      <c r="C351" s="81">
        <v>0</v>
      </c>
      <c r="D351" s="81">
        <v>0.62</v>
      </c>
      <c r="E351" s="81">
        <v>0</v>
      </c>
      <c r="F351" s="81">
        <v>0</v>
      </c>
      <c r="G351" s="81">
        <v>0</v>
      </c>
      <c r="H351" s="81">
        <v>0</v>
      </c>
      <c r="I351" s="81">
        <v>0</v>
      </c>
      <c r="J351" s="81">
        <v>0</v>
      </c>
      <c r="K351" s="81">
        <v>0</v>
      </c>
      <c r="L351" s="81">
        <v>0</v>
      </c>
      <c r="M351" s="81">
        <v>0</v>
      </c>
      <c r="N351" s="81">
        <v>0</v>
      </c>
      <c r="O351" s="81">
        <v>0</v>
      </c>
      <c r="P351" s="81">
        <v>0</v>
      </c>
      <c r="Q351" s="81">
        <v>0</v>
      </c>
      <c r="R351" s="81">
        <v>0</v>
      </c>
      <c r="S351" s="81">
        <v>0</v>
      </c>
      <c r="T351" s="81">
        <v>8.48</v>
      </c>
      <c r="U351" s="81">
        <v>0</v>
      </c>
      <c r="V351" s="81">
        <v>0</v>
      </c>
      <c r="W351" s="81">
        <v>5.0999999999999996</v>
      </c>
      <c r="X351" s="81">
        <v>0</v>
      </c>
      <c r="Y351" s="81">
        <v>0</v>
      </c>
      <c r="Z351" s="81">
        <v>0</v>
      </c>
      <c r="AA351" s="81">
        <v>0</v>
      </c>
      <c r="AB351" s="81">
        <v>0</v>
      </c>
      <c r="AC351" s="81">
        <v>12.4</v>
      </c>
      <c r="AD351" s="81"/>
      <c r="AE351" s="81"/>
      <c r="AF351" s="81"/>
      <c r="AG351" s="81"/>
      <c r="AH351" s="81"/>
      <c r="AI351" s="81"/>
      <c r="AJ351" s="81"/>
      <c r="AK351" s="81"/>
      <c r="AL351" s="81"/>
      <c r="AM351" s="81"/>
      <c r="AN351" s="81"/>
      <c r="AO351" s="81"/>
      <c r="AP351" s="81"/>
      <c r="AQ351" s="81"/>
      <c r="AR351" s="81"/>
      <c r="AS351" s="81"/>
      <c r="AT351" s="81"/>
      <c r="AU351" s="81"/>
      <c r="AV351" s="81"/>
      <c r="AW351" s="81"/>
      <c r="AX351" s="81"/>
      <c r="AY351" s="81"/>
      <c r="AZ351" s="81"/>
      <c r="BA351" s="81"/>
      <c r="BB351" s="81"/>
      <c r="BC351" s="81"/>
      <c r="BD351" s="81"/>
      <c r="BE351" s="81"/>
      <c r="BF351" s="81"/>
      <c r="BG351" s="81"/>
      <c r="BH351" s="81"/>
      <c r="BI351" s="81"/>
      <c r="BJ351" s="81"/>
      <c r="BK351" s="81"/>
      <c r="BL351" s="81"/>
      <c r="BM351" s="81"/>
      <c r="BN351" s="81"/>
      <c r="BO351" s="81"/>
    </row>
    <row r="352" spans="1:67" ht="15" hidden="1" x14ac:dyDescent="0.25">
      <c r="A352" s="90" t="s">
        <v>501</v>
      </c>
      <c r="B352" s="90" t="s">
        <v>502</v>
      </c>
      <c r="C352" s="81">
        <v>0</v>
      </c>
      <c r="D352" s="81">
        <v>0.254</v>
      </c>
      <c r="E352" s="81">
        <v>0</v>
      </c>
      <c r="F352" s="81">
        <v>0</v>
      </c>
      <c r="G352" s="81">
        <v>0</v>
      </c>
      <c r="H352" s="81">
        <v>1.7150000000000001</v>
      </c>
      <c r="I352" s="81">
        <v>0</v>
      </c>
      <c r="J352" s="81">
        <v>0</v>
      </c>
      <c r="K352" s="81">
        <v>0</v>
      </c>
      <c r="L352" s="81">
        <v>0</v>
      </c>
      <c r="M352" s="81">
        <v>51</v>
      </c>
      <c r="N352" s="81">
        <v>0</v>
      </c>
      <c r="O352" s="81">
        <v>0</v>
      </c>
      <c r="P352" s="81">
        <v>0</v>
      </c>
      <c r="Q352" s="81">
        <v>0</v>
      </c>
      <c r="R352" s="81">
        <v>0</v>
      </c>
      <c r="S352" s="81">
        <v>0</v>
      </c>
      <c r="T352" s="81">
        <v>0</v>
      </c>
      <c r="U352" s="81">
        <v>0</v>
      </c>
      <c r="V352" s="81">
        <v>0</v>
      </c>
      <c r="W352" s="81">
        <v>0</v>
      </c>
      <c r="X352" s="81">
        <v>0</v>
      </c>
      <c r="Y352" s="81">
        <v>0</v>
      </c>
      <c r="Z352" s="81">
        <v>0</v>
      </c>
      <c r="AA352" s="81">
        <v>1.121</v>
      </c>
      <c r="AB352" s="81">
        <v>0</v>
      </c>
      <c r="AC352" s="81">
        <v>48.018999999999998</v>
      </c>
      <c r="AD352" s="81"/>
      <c r="AE352" s="81"/>
      <c r="AF352" s="81"/>
      <c r="AG352" s="81"/>
      <c r="AH352" s="81"/>
      <c r="AI352" s="81"/>
      <c r="AJ352" s="81"/>
      <c r="AK352" s="81"/>
      <c r="AL352" s="81"/>
      <c r="AM352" s="81"/>
      <c r="AN352" s="81"/>
      <c r="AO352" s="81"/>
      <c r="AP352" s="81"/>
      <c r="AQ352" s="81"/>
      <c r="AR352" s="81"/>
      <c r="AS352" s="81"/>
      <c r="AT352" s="81"/>
      <c r="AU352" s="81"/>
      <c r="AV352" s="81"/>
      <c r="AW352" s="81"/>
      <c r="AX352" s="81"/>
      <c r="AY352" s="81"/>
      <c r="AZ352" s="81"/>
      <c r="BA352" s="81"/>
      <c r="BB352" s="81"/>
      <c r="BC352" s="81"/>
      <c r="BD352" s="81"/>
      <c r="BE352" s="81"/>
      <c r="BF352" s="81"/>
      <c r="BG352" s="81"/>
      <c r="BH352" s="81"/>
      <c r="BI352" s="81"/>
      <c r="BJ352" s="81"/>
      <c r="BK352" s="81"/>
      <c r="BL352" s="81"/>
      <c r="BM352" s="81"/>
      <c r="BN352" s="81"/>
      <c r="BO352" s="81"/>
    </row>
    <row r="353" spans="1:67" ht="15" hidden="1" x14ac:dyDescent="0.25">
      <c r="A353" s="90" t="s">
        <v>92</v>
      </c>
      <c r="B353" s="90" t="s">
        <v>503</v>
      </c>
      <c r="C353" s="81">
        <v>0</v>
      </c>
      <c r="D353" s="81">
        <v>1.5</v>
      </c>
      <c r="E353" s="81">
        <v>0</v>
      </c>
      <c r="F353" s="81">
        <v>0</v>
      </c>
      <c r="G353" s="81">
        <v>0</v>
      </c>
      <c r="H353" s="81">
        <v>0</v>
      </c>
      <c r="I353" s="81">
        <v>0</v>
      </c>
      <c r="J353" s="81">
        <v>0</v>
      </c>
      <c r="K353" s="81">
        <v>0</v>
      </c>
      <c r="L353" s="81">
        <v>0</v>
      </c>
      <c r="M353" s="81">
        <v>0</v>
      </c>
      <c r="N353" s="81">
        <v>0</v>
      </c>
      <c r="O353" s="81">
        <v>0</v>
      </c>
      <c r="P353" s="81">
        <v>0</v>
      </c>
      <c r="Q353" s="81">
        <v>0</v>
      </c>
      <c r="R353" s="81">
        <v>0</v>
      </c>
      <c r="S353" s="81">
        <v>0</v>
      </c>
      <c r="T353" s="81">
        <v>0</v>
      </c>
      <c r="U353" s="81">
        <v>0</v>
      </c>
      <c r="V353" s="81">
        <v>0</v>
      </c>
      <c r="W353" s="81">
        <v>81.400000000000006</v>
      </c>
      <c r="X353" s="81">
        <v>0</v>
      </c>
      <c r="Y353" s="81">
        <v>0</v>
      </c>
      <c r="Z353" s="81">
        <v>0</v>
      </c>
      <c r="AA353" s="81">
        <v>0</v>
      </c>
      <c r="AB353" s="81">
        <v>0</v>
      </c>
      <c r="AC353" s="81">
        <v>1.3</v>
      </c>
      <c r="AD353" s="81"/>
      <c r="AE353" s="81"/>
      <c r="AF353" s="81"/>
      <c r="AG353" s="81"/>
      <c r="AH353" s="81"/>
      <c r="AI353" s="81"/>
      <c r="AJ353" s="81"/>
      <c r="AK353" s="81"/>
      <c r="AL353" s="81"/>
      <c r="AM353" s="81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1"/>
      <c r="BD353" s="81"/>
      <c r="BE353" s="81"/>
      <c r="BF353" s="81"/>
      <c r="BG353" s="81"/>
      <c r="BH353" s="81"/>
      <c r="BI353" s="81"/>
      <c r="BJ353" s="81"/>
      <c r="BK353" s="81"/>
      <c r="BL353" s="81"/>
      <c r="BM353" s="81"/>
      <c r="BN353" s="81"/>
      <c r="BO353" s="81"/>
    </row>
    <row r="354" spans="1:67" ht="15" hidden="1" x14ac:dyDescent="0.25">
      <c r="A354" s="90" t="s">
        <v>146</v>
      </c>
      <c r="B354" s="90" t="s">
        <v>504</v>
      </c>
      <c r="C354" s="81">
        <v>0</v>
      </c>
      <c r="D354" s="81">
        <v>0</v>
      </c>
      <c r="E354" s="81">
        <v>0</v>
      </c>
      <c r="F354" s="81">
        <v>0</v>
      </c>
      <c r="G354" s="81">
        <v>0</v>
      </c>
      <c r="H354" s="81">
        <v>6.7000000000000004E-2</v>
      </c>
      <c r="I354" s="81">
        <v>0</v>
      </c>
      <c r="J354" s="81">
        <v>0</v>
      </c>
      <c r="K354" s="81">
        <v>0</v>
      </c>
      <c r="L354" s="81">
        <v>0</v>
      </c>
      <c r="M354" s="81">
        <v>0</v>
      </c>
      <c r="N354" s="81">
        <v>0</v>
      </c>
      <c r="O354" s="81">
        <v>0</v>
      </c>
      <c r="P354" s="81">
        <v>0</v>
      </c>
      <c r="Q354" s="81">
        <v>0</v>
      </c>
      <c r="R354" s="81">
        <v>0</v>
      </c>
      <c r="S354" s="81">
        <v>0</v>
      </c>
      <c r="T354" s="81">
        <v>0</v>
      </c>
      <c r="U354" s="81">
        <v>0</v>
      </c>
      <c r="V354" s="81">
        <v>0</v>
      </c>
      <c r="W354" s="81">
        <v>0</v>
      </c>
      <c r="X354" s="81">
        <v>0</v>
      </c>
      <c r="Y354" s="81">
        <v>0</v>
      </c>
      <c r="Z354" s="81">
        <v>0</v>
      </c>
      <c r="AA354" s="81">
        <v>0.35899999999999999</v>
      </c>
      <c r="AB354" s="81">
        <v>0</v>
      </c>
      <c r="AC354" s="81">
        <v>0.42599999999999999</v>
      </c>
      <c r="AD354" s="81"/>
      <c r="AE354" s="81"/>
      <c r="AF354" s="81"/>
      <c r="AG354" s="81"/>
      <c r="AH354" s="81"/>
      <c r="AI354" s="81"/>
      <c r="AJ354" s="81"/>
      <c r="AK354" s="81"/>
      <c r="AL354" s="81"/>
      <c r="AM354" s="81"/>
      <c r="AN354" s="81"/>
      <c r="AO354" s="81"/>
      <c r="AP354" s="81"/>
      <c r="AQ354" s="81"/>
      <c r="AR354" s="81"/>
      <c r="AS354" s="81"/>
      <c r="AT354" s="81"/>
      <c r="AU354" s="81"/>
      <c r="AV354" s="81"/>
      <c r="AW354" s="81"/>
      <c r="AX354" s="81"/>
      <c r="AY354" s="81"/>
      <c r="AZ354" s="81"/>
      <c r="BA354" s="81"/>
      <c r="BB354" s="81"/>
      <c r="BC354" s="81"/>
      <c r="BD354" s="81"/>
      <c r="BE354" s="81"/>
      <c r="BF354" s="81"/>
      <c r="BG354" s="81"/>
      <c r="BH354" s="81"/>
      <c r="BI354" s="81"/>
      <c r="BJ354" s="81"/>
      <c r="BK354" s="81"/>
      <c r="BL354" s="81"/>
      <c r="BM354" s="81"/>
      <c r="BN354" s="81"/>
      <c r="BO354" s="81"/>
    </row>
    <row r="355" spans="1:67" ht="15" hidden="1" x14ac:dyDescent="0.25">
      <c r="A355" s="90" t="s">
        <v>143</v>
      </c>
      <c r="B355" s="90" t="s">
        <v>505</v>
      </c>
      <c r="C355" s="81">
        <v>0</v>
      </c>
      <c r="D355" s="81">
        <v>0.48199999999999998</v>
      </c>
      <c r="E355" s="81">
        <v>0</v>
      </c>
      <c r="F355" s="81">
        <v>0</v>
      </c>
      <c r="G355" s="81">
        <v>0</v>
      </c>
      <c r="H355" s="81">
        <v>0</v>
      </c>
      <c r="I355" s="81">
        <v>0</v>
      </c>
      <c r="J355" s="81">
        <v>0</v>
      </c>
      <c r="K355" s="81">
        <v>0</v>
      </c>
      <c r="L355" s="81">
        <v>0</v>
      </c>
      <c r="M355" s="81">
        <v>0</v>
      </c>
      <c r="N355" s="81">
        <v>0</v>
      </c>
      <c r="O355" s="81">
        <v>37.627000000000002</v>
      </c>
      <c r="P355" s="81">
        <v>0</v>
      </c>
      <c r="Q355" s="81">
        <v>0</v>
      </c>
      <c r="R355" s="81">
        <v>0</v>
      </c>
      <c r="S355" s="81">
        <v>0</v>
      </c>
      <c r="T355" s="81">
        <v>0</v>
      </c>
      <c r="U355" s="81">
        <v>0</v>
      </c>
      <c r="V355" s="81">
        <v>0</v>
      </c>
      <c r="W355" s="81">
        <v>0</v>
      </c>
      <c r="X355" s="81">
        <v>0</v>
      </c>
      <c r="Y355" s="81">
        <v>0</v>
      </c>
      <c r="Z355" s="81">
        <v>0</v>
      </c>
      <c r="AA355" s="81">
        <v>0</v>
      </c>
      <c r="AB355" s="81">
        <v>0</v>
      </c>
      <c r="AC355" s="81">
        <v>35.014000000000003</v>
      </c>
      <c r="AD355" s="81"/>
      <c r="AE355" s="81"/>
      <c r="AF355" s="81"/>
      <c r="AG355" s="81"/>
      <c r="AH355" s="81"/>
      <c r="AI355" s="81"/>
      <c r="AJ355" s="81"/>
      <c r="AK355" s="81"/>
      <c r="AL355" s="81"/>
      <c r="AM355" s="81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1"/>
      <c r="BD355" s="81"/>
      <c r="BE355" s="81"/>
      <c r="BF355" s="81"/>
      <c r="BG355" s="81"/>
      <c r="BH355" s="81"/>
      <c r="BI355" s="81"/>
      <c r="BJ355" s="81"/>
      <c r="BK355" s="81"/>
      <c r="BL355" s="81"/>
      <c r="BM355" s="81"/>
      <c r="BN355" s="81"/>
      <c r="BO355" s="81"/>
    </row>
    <row r="356" spans="1:67" ht="15" hidden="1" x14ac:dyDescent="0.25">
      <c r="A356" s="90" t="s">
        <v>771</v>
      </c>
      <c r="B356" s="90" t="s">
        <v>506</v>
      </c>
      <c r="C356" s="81">
        <v>0</v>
      </c>
      <c r="D356" s="81">
        <v>2.1320000000000001</v>
      </c>
      <c r="E356" s="81">
        <v>0</v>
      </c>
      <c r="F356" s="81">
        <v>0</v>
      </c>
      <c r="G356" s="81">
        <v>0</v>
      </c>
      <c r="H356" s="81">
        <v>0</v>
      </c>
      <c r="I356" s="81">
        <v>0</v>
      </c>
      <c r="J356" s="81">
        <v>0</v>
      </c>
      <c r="K356" s="81">
        <v>0</v>
      </c>
      <c r="L356" s="81">
        <v>0</v>
      </c>
      <c r="M356" s="81">
        <v>0</v>
      </c>
      <c r="N356" s="81">
        <v>0</v>
      </c>
      <c r="O356" s="81">
        <v>91.275000000000006</v>
      </c>
      <c r="P356" s="81">
        <v>0</v>
      </c>
      <c r="Q356" s="81">
        <v>0</v>
      </c>
      <c r="R356" s="81">
        <v>0</v>
      </c>
      <c r="S356" s="81">
        <v>0</v>
      </c>
      <c r="T356" s="81">
        <v>0</v>
      </c>
      <c r="U356" s="81">
        <v>0</v>
      </c>
      <c r="V356" s="81">
        <v>0</v>
      </c>
      <c r="W356" s="81">
        <v>0</v>
      </c>
      <c r="X356" s="81">
        <v>0</v>
      </c>
      <c r="Y356" s="81">
        <v>0</v>
      </c>
      <c r="Z356" s="81">
        <v>0</v>
      </c>
      <c r="AA356" s="81">
        <v>0</v>
      </c>
      <c r="AB356" s="81">
        <v>0</v>
      </c>
      <c r="AC356" s="81">
        <v>96.724000000000004</v>
      </c>
      <c r="AD356" s="81"/>
      <c r="AE356" s="81"/>
      <c r="AF356" s="81"/>
      <c r="AG356" s="81"/>
      <c r="AH356" s="81"/>
      <c r="AI356" s="81"/>
      <c r="AJ356" s="81"/>
      <c r="AK356" s="81"/>
      <c r="AL356" s="81"/>
      <c r="AM356" s="81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  <c r="BB356" s="81"/>
      <c r="BC356" s="81"/>
      <c r="BD356" s="81"/>
      <c r="BE356" s="81"/>
      <c r="BF356" s="81"/>
      <c r="BG356" s="81"/>
      <c r="BH356" s="81"/>
      <c r="BI356" s="81"/>
      <c r="BJ356" s="81"/>
      <c r="BK356" s="81"/>
      <c r="BL356" s="81"/>
      <c r="BM356" s="81"/>
      <c r="BN356" s="81"/>
      <c r="BO356" s="81"/>
    </row>
    <row r="357" spans="1:67" ht="15" hidden="1" x14ac:dyDescent="0.25">
      <c r="A357" s="90" t="s">
        <v>507</v>
      </c>
      <c r="B357" s="90" t="s">
        <v>506</v>
      </c>
      <c r="C357" s="81">
        <v>0</v>
      </c>
      <c r="D357" s="81">
        <v>2.1320000000000001</v>
      </c>
      <c r="E357" s="81">
        <v>0</v>
      </c>
      <c r="F357" s="81">
        <v>0</v>
      </c>
      <c r="G357" s="81">
        <v>0</v>
      </c>
      <c r="H357" s="81">
        <v>0</v>
      </c>
      <c r="I357" s="81">
        <v>0</v>
      </c>
      <c r="J357" s="81">
        <v>0</v>
      </c>
      <c r="K357" s="81">
        <v>0</v>
      </c>
      <c r="L357" s="81">
        <v>0</v>
      </c>
      <c r="M357" s="81">
        <v>0</v>
      </c>
      <c r="N357" s="81">
        <v>0</v>
      </c>
      <c r="O357" s="81">
        <v>91.275000000000006</v>
      </c>
      <c r="P357" s="81">
        <v>0</v>
      </c>
      <c r="Q357" s="81">
        <v>0</v>
      </c>
      <c r="R357" s="81">
        <v>0</v>
      </c>
      <c r="S357" s="81">
        <v>0</v>
      </c>
      <c r="T357" s="81">
        <v>0</v>
      </c>
      <c r="U357" s="81">
        <v>0</v>
      </c>
      <c r="V357" s="81">
        <v>0</v>
      </c>
      <c r="W357" s="81">
        <v>0</v>
      </c>
      <c r="X357" s="81">
        <v>0</v>
      </c>
      <c r="Y357" s="81">
        <v>0</v>
      </c>
      <c r="Z357" s="81">
        <v>0</v>
      </c>
      <c r="AA357" s="81">
        <v>0</v>
      </c>
      <c r="AB357" s="81">
        <v>0</v>
      </c>
      <c r="AC357" s="81">
        <v>96.724000000000004</v>
      </c>
      <c r="AD357" s="81"/>
      <c r="AE357" s="81"/>
      <c r="AF357" s="81"/>
      <c r="AG357" s="81"/>
      <c r="AH357" s="81"/>
      <c r="AI357" s="81"/>
      <c r="AJ357" s="81"/>
      <c r="AK357" s="81"/>
      <c r="AL357" s="81"/>
      <c r="AM357" s="81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  <c r="BB357" s="81"/>
      <c r="BC357" s="81"/>
      <c r="BD357" s="81"/>
      <c r="BE357" s="81"/>
      <c r="BF357" s="81"/>
      <c r="BG357" s="81"/>
      <c r="BH357" s="81"/>
      <c r="BI357" s="81"/>
      <c r="BJ357" s="81"/>
      <c r="BK357" s="81"/>
      <c r="BL357" s="81"/>
      <c r="BM357" s="81"/>
      <c r="BN357" s="81"/>
      <c r="BO357" s="81"/>
    </row>
    <row r="358" spans="1:67" ht="15" hidden="1" x14ac:dyDescent="0.25">
      <c r="A358" s="90" t="s">
        <v>508</v>
      </c>
      <c r="B358" s="90" t="s">
        <v>509</v>
      </c>
      <c r="C358" s="81">
        <v>0</v>
      </c>
      <c r="D358" s="81">
        <v>0</v>
      </c>
      <c r="E358" s="81">
        <v>0</v>
      </c>
      <c r="F358" s="81">
        <v>0</v>
      </c>
      <c r="G358" s="81">
        <v>0</v>
      </c>
      <c r="H358" s="81">
        <v>0</v>
      </c>
      <c r="I358" s="81">
        <v>0</v>
      </c>
      <c r="J358" s="81">
        <v>0</v>
      </c>
      <c r="K358" s="81">
        <v>0</v>
      </c>
      <c r="L358" s="81">
        <v>0</v>
      </c>
      <c r="M358" s="81">
        <v>0</v>
      </c>
      <c r="N358" s="81">
        <v>0</v>
      </c>
      <c r="O358" s="81">
        <v>0</v>
      </c>
      <c r="P358" s="81">
        <v>0</v>
      </c>
      <c r="Q358" s="81">
        <v>0</v>
      </c>
      <c r="R358" s="81">
        <v>0</v>
      </c>
      <c r="S358" s="81">
        <v>0</v>
      </c>
      <c r="T358" s="81">
        <v>0</v>
      </c>
      <c r="U358" s="81">
        <v>0</v>
      </c>
      <c r="V358" s="81">
        <v>0</v>
      </c>
      <c r="W358" s="81">
        <v>0</v>
      </c>
      <c r="X358" s="81">
        <v>0</v>
      </c>
      <c r="Y358" s="81">
        <v>0</v>
      </c>
      <c r="Z358" s="81">
        <v>0</v>
      </c>
      <c r="AA358" s="81">
        <v>0</v>
      </c>
      <c r="AB358" s="81">
        <v>0</v>
      </c>
      <c r="AC358" s="81">
        <v>0</v>
      </c>
      <c r="AD358" s="81"/>
      <c r="AE358" s="81"/>
      <c r="AF358" s="81"/>
      <c r="AG358" s="81"/>
      <c r="AH358" s="81"/>
      <c r="AI358" s="81"/>
      <c r="AJ358" s="81"/>
      <c r="AK358" s="81"/>
      <c r="AL358" s="81"/>
      <c r="AM358" s="81"/>
      <c r="AN358" s="81"/>
      <c r="AO358" s="81"/>
      <c r="AP358" s="81"/>
      <c r="AQ358" s="81"/>
      <c r="AR358" s="81"/>
      <c r="AS358" s="81"/>
      <c r="AT358" s="81"/>
      <c r="AU358" s="81"/>
      <c r="AV358" s="81"/>
      <c r="AW358" s="81"/>
      <c r="AX358" s="81"/>
      <c r="AY358" s="81"/>
      <c r="AZ358" s="81"/>
      <c r="BA358" s="81"/>
      <c r="BB358" s="81"/>
      <c r="BC358" s="81"/>
      <c r="BD358" s="81"/>
      <c r="BE358" s="81"/>
      <c r="BF358" s="81"/>
      <c r="BG358" s="81"/>
      <c r="BH358" s="81"/>
      <c r="BI358" s="81"/>
      <c r="BJ358" s="81"/>
      <c r="BK358" s="81"/>
      <c r="BL358" s="81"/>
      <c r="BM358" s="81"/>
      <c r="BN358" s="81"/>
      <c r="BO358" s="81"/>
    </row>
    <row r="359" spans="1:67" ht="15" hidden="1" x14ac:dyDescent="0.25">
      <c r="A359" s="90" t="s">
        <v>98</v>
      </c>
      <c r="B359" s="90" t="s">
        <v>510</v>
      </c>
      <c r="C359" s="81">
        <v>0</v>
      </c>
      <c r="D359" s="81">
        <v>6.0000000000000001E-3</v>
      </c>
      <c r="E359" s="81">
        <v>0</v>
      </c>
      <c r="F359" s="81">
        <v>0</v>
      </c>
      <c r="G359" s="81">
        <v>0</v>
      </c>
      <c r="H359" s="81">
        <v>0</v>
      </c>
      <c r="I359" s="81">
        <v>0</v>
      </c>
      <c r="J359" s="81">
        <v>0</v>
      </c>
      <c r="K359" s="81">
        <v>0</v>
      </c>
      <c r="L359" s="81">
        <v>0</v>
      </c>
      <c r="M359" s="81">
        <v>0</v>
      </c>
      <c r="N359" s="81">
        <v>0</v>
      </c>
      <c r="O359" s="81">
        <v>0</v>
      </c>
      <c r="P359" s="81">
        <v>0</v>
      </c>
      <c r="Q359" s="81">
        <v>0</v>
      </c>
      <c r="R359" s="81">
        <v>0</v>
      </c>
      <c r="S359" s="81">
        <v>4.0170000000000003</v>
      </c>
      <c r="T359" s="81">
        <v>0</v>
      </c>
      <c r="U359" s="81">
        <v>0</v>
      </c>
      <c r="V359" s="81">
        <v>0</v>
      </c>
      <c r="W359" s="81">
        <v>0</v>
      </c>
      <c r="X359" s="81">
        <v>0</v>
      </c>
      <c r="Y359" s="81">
        <v>0</v>
      </c>
      <c r="Z359" s="81">
        <v>0</v>
      </c>
      <c r="AA359" s="81">
        <v>0.12</v>
      </c>
      <c r="AB359" s="81">
        <v>0</v>
      </c>
      <c r="AC359" s="81">
        <v>4.1429999999999998</v>
      </c>
      <c r="AD359" s="81"/>
      <c r="AE359" s="81"/>
      <c r="AF359" s="81"/>
      <c r="AG359" s="81"/>
      <c r="AH359" s="81"/>
      <c r="AI359" s="81"/>
      <c r="AJ359" s="81"/>
      <c r="AK359" s="81"/>
      <c r="AL359" s="81"/>
      <c r="AM359" s="81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1"/>
      <c r="BD359" s="81"/>
      <c r="BE359" s="81"/>
      <c r="BF359" s="81"/>
      <c r="BG359" s="81"/>
      <c r="BH359" s="81"/>
      <c r="BI359" s="81"/>
      <c r="BJ359" s="81"/>
      <c r="BK359" s="81"/>
      <c r="BL359" s="81"/>
      <c r="BM359" s="81"/>
      <c r="BN359" s="81"/>
      <c r="BO359" s="81"/>
    </row>
    <row r="360" spans="1:67" ht="15" hidden="1" x14ac:dyDescent="0.25">
      <c r="A360" s="90" t="s">
        <v>511</v>
      </c>
      <c r="B360" s="90" t="s">
        <v>512</v>
      </c>
      <c r="C360" s="81">
        <v>0</v>
      </c>
      <c r="D360" s="81">
        <v>0.1</v>
      </c>
      <c r="E360" s="81">
        <v>0.6</v>
      </c>
      <c r="F360" s="81">
        <v>0</v>
      </c>
      <c r="G360" s="81">
        <v>0</v>
      </c>
      <c r="H360" s="81">
        <v>0</v>
      </c>
      <c r="I360" s="81">
        <v>0</v>
      </c>
      <c r="J360" s="81">
        <v>0</v>
      </c>
      <c r="K360" s="81">
        <v>0</v>
      </c>
      <c r="L360" s="81">
        <v>0</v>
      </c>
      <c r="M360" s="81">
        <v>65.8</v>
      </c>
      <c r="N360" s="81">
        <v>0</v>
      </c>
      <c r="O360" s="81">
        <v>0</v>
      </c>
      <c r="P360" s="81">
        <v>0</v>
      </c>
      <c r="Q360" s="81">
        <v>0</v>
      </c>
      <c r="R360" s="81">
        <v>1.6</v>
      </c>
      <c r="S360" s="81">
        <v>0</v>
      </c>
      <c r="T360" s="81">
        <v>0</v>
      </c>
      <c r="U360" s="81">
        <v>0</v>
      </c>
      <c r="V360" s="81">
        <v>0</v>
      </c>
      <c r="W360" s="81">
        <v>0</v>
      </c>
      <c r="X360" s="81">
        <v>0</v>
      </c>
      <c r="Y360" s="81">
        <v>0</v>
      </c>
      <c r="Z360" s="81">
        <v>0</v>
      </c>
      <c r="AA360" s="81">
        <v>0</v>
      </c>
      <c r="AB360" s="81">
        <v>0</v>
      </c>
      <c r="AC360" s="81">
        <v>76.5</v>
      </c>
      <c r="AD360" s="81"/>
      <c r="AE360" s="81"/>
      <c r="AF360" s="81"/>
      <c r="AG360" s="81"/>
      <c r="AH360" s="81"/>
      <c r="AI360" s="81"/>
      <c r="AJ360" s="81"/>
      <c r="AK360" s="81"/>
      <c r="AL360" s="81"/>
      <c r="AM360" s="81"/>
      <c r="AN360" s="81"/>
      <c r="AO360" s="81"/>
      <c r="AP360" s="81"/>
      <c r="AQ360" s="81"/>
      <c r="AR360" s="81"/>
      <c r="AS360" s="81"/>
      <c r="AT360" s="81"/>
      <c r="AU360" s="81"/>
      <c r="AV360" s="81"/>
      <c r="AW360" s="81"/>
      <c r="AX360" s="81"/>
      <c r="AY360" s="81"/>
      <c r="AZ360" s="81"/>
      <c r="BA360" s="81"/>
      <c r="BB360" s="81"/>
      <c r="BC360" s="81"/>
      <c r="BD360" s="81"/>
      <c r="BE360" s="81"/>
      <c r="BF360" s="81"/>
      <c r="BG360" s="81"/>
      <c r="BH360" s="81"/>
      <c r="BI360" s="81"/>
      <c r="BJ360" s="81"/>
      <c r="BK360" s="81"/>
      <c r="BL360" s="81"/>
      <c r="BM360" s="81"/>
      <c r="BN360" s="81"/>
      <c r="BO360" s="81"/>
    </row>
    <row r="361" spans="1:67" ht="15" hidden="1" x14ac:dyDescent="0.25">
      <c r="A361" s="90" t="s">
        <v>513</v>
      </c>
      <c r="B361" s="90" t="s">
        <v>514</v>
      </c>
      <c r="C361" s="81">
        <v>0</v>
      </c>
      <c r="D361" s="81">
        <v>0.47</v>
      </c>
      <c r="E361" s="81">
        <v>0</v>
      </c>
      <c r="F361" s="81">
        <v>0</v>
      </c>
      <c r="G361" s="81">
        <v>5.8</v>
      </c>
      <c r="H361" s="81">
        <v>0</v>
      </c>
      <c r="I361" s="81">
        <v>0</v>
      </c>
      <c r="J361" s="81">
        <v>0</v>
      </c>
      <c r="K361" s="81">
        <v>0</v>
      </c>
      <c r="L361" s="81">
        <v>0</v>
      </c>
      <c r="M361" s="81">
        <v>25.4</v>
      </c>
      <c r="N361" s="81">
        <v>0</v>
      </c>
      <c r="O361" s="81">
        <v>12</v>
      </c>
      <c r="P361" s="81">
        <v>0</v>
      </c>
      <c r="Q361" s="81">
        <v>0</v>
      </c>
      <c r="R361" s="81">
        <v>0</v>
      </c>
      <c r="S361" s="81">
        <v>0</v>
      </c>
      <c r="T361" s="81">
        <v>2.2999999999999998</v>
      </c>
      <c r="U361" s="81">
        <v>0</v>
      </c>
      <c r="V361" s="81">
        <v>1.4</v>
      </c>
      <c r="W361" s="81">
        <v>0</v>
      </c>
      <c r="X361" s="81">
        <v>0</v>
      </c>
      <c r="Y361" s="81">
        <v>0.43</v>
      </c>
      <c r="Z361" s="81">
        <v>0.6</v>
      </c>
      <c r="AA361" s="81">
        <v>0</v>
      </c>
      <c r="AB361" s="81">
        <v>0</v>
      </c>
      <c r="AC361" s="81">
        <v>46.2</v>
      </c>
      <c r="AD361" s="81"/>
      <c r="AE361" s="81"/>
      <c r="AF361" s="81"/>
      <c r="AG361" s="81"/>
      <c r="AH361" s="81"/>
      <c r="AI361" s="81"/>
      <c r="AJ361" s="81"/>
      <c r="AK361" s="81"/>
      <c r="AL361" s="81"/>
      <c r="AM361" s="81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1"/>
      <c r="BD361" s="81"/>
      <c r="BE361" s="81"/>
      <c r="BF361" s="81"/>
      <c r="BG361" s="81"/>
      <c r="BH361" s="81"/>
      <c r="BI361" s="81"/>
      <c r="BJ361" s="81"/>
      <c r="BK361" s="81"/>
      <c r="BL361" s="81"/>
      <c r="BM361" s="81"/>
      <c r="BN361" s="81"/>
      <c r="BO361" s="81"/>
    </row>
    <row r="362" spans="1:67" ht="15" hidden="1" x14ac:dyDescent="0.25">
      <c r="A362" s="90" t="s">
        <v>515</v>
      </c>
      <c r="B362" s="90" t="s">
        <v>516</v>
      </c>
      <c r="C362" s="81">
        <v>0</v>
      </c>
      <c r="D362" s="81">
        <v>1.4</v>
      </c>
      <c r="E362" s="81">
        <v>0</v>
      </c>
      <c r="F362" s="81">
        <v>0</v>
      </c>
      <c r="G362" s="81">
        <v>0</v>
      </c>
      <c r="H362" s="81">
        <v>0</v>
      </c>
      <c r="I362" s="81">
        <v>0</v>
      </c>
      <c r="J362" s="81">
        <v>0</v>
      </c>
      <c r="K362" s="81">
        <v>0</v>
      </c>
      <c r="L362" s="81">
        <v>37.799999999999997</v>
      </c>
      <c r="M362" s="81">
        <v>169.1</v>
      </c>
      <c r="N362" s="81">
        <v>0</v>
      </c>
      <c r="O362" s="81">
        <v>37.799999999999997</v>
      </c>
      <c r="P362" s="81">
        <v>0</v>
      </c>
      <c r="Q362" s="81">
        <v>0</v>
      </c>
      <c r="R362" s="81">
        <v>26.4</v>
      </c>
      <c r="S362" s="81">
        <v>0</v>
      </c>
      <c r="T362" s="81">
        <v>0</v>
      </c>
      <c r="U362" s="81">
        <v>0</v>
      </c>
      <c r="V362" s="81">
        <v>0</v>
      </c>
      <c r="W362" s="81">
        <v>0</v>
      </c>
      <c r="X362" s="81">
        <v>0</v>
      </c>
      <c r="Y362" s="81">
        <v>0</v>
      </c>
      <c r="Z362" s="81">
        <v>0</v>
      </c>
      <c r="AA362" s="81">
        <v>0</v>
      </c>
      <c r="AB362" s="81">
        <v>0</v>
      </c>
      <c r="AC362" s="81">
        <v>256.2</v>
      </c>
      <c r="AD362" s="81"/>
      <c r="AE362" s="81"/>
      <c r="AF362" s="81"/>
      <c r="AG362" s="81"/>
      <c r="AH362" s="81"/>
      <c r="AI362" s="81"/>
      <c r="AJ362" s="81"/>
      <c r="AK362" s="81"/>
      <c r="AL362" s="81"/>
      <c r="AM362" s="81"/>
      <c r="AN362" s="81"/>
      <c r="AO362" s="81"/>
      <c r="AP362" s="81"/>
      <c r="AQ362" s="81"/>
      <c r="AR362" s="81"/>
      <c r="AS362" s="81"/>
      <c r="AT362" s="81"/>
      <c r="AU362" s="81"/>
      <c r="AV362" s="81"/>
      <c r="AW362" s="81"/>
      <c r="AX362" s="81"/>
      <c r="AY362" s="81"/>
      <c r="AZ362" s="81"/>
      <c r="BA362" s="81"/>
      <c r="BB362" s="81"/>
      <c r="BC362" s="81"/>
      <c r="BD362" s="81"/>
      <c r="BE362" s="81"/>
      <c r="BF362" s="81"/>
      <c r="BG362" s="81"/>
      <c r="BH362" s="81"/>
      <c r="BI362" s="81"/>
      <c r="BJ362" s="81"/>
      <c r="BK362" s="81"/>
      <c r="BL362" s="81"/>
      <c r="BM362" s="81"/>
      <c r="BN362" s="81"/>
      <c r="BO362" s="81"/>
    </row>
    <row r="363" spans="1:67" ht="15" hidden="1" x14ac:dyDescent="0.25">
      <c r="A363" s="90" t="s">
        <v>297</v>
      </c>
      <c r="B363" s="90" t="s">
        <v>517</v>
      </c>
      <c r="C363" s="81">
        <v>0</v>
      </c>
      <c r="D363" s="81">
        <v>1.482</v>
      </c>
      <c r="E363" s="81">
        <v>0</v>
      </c>
      <c r="F363" s="81">
        <v>0</v>
      </c>
      <c r="G363" s="81">
        <v>0</v>
      </c>
      <c r="H363" s="81">
        <v>0</v>
      </c>
      <c r="I363" s="81">
        <v>0</v>
      </c>
      <c r="J363" s="81">
        <v>0</v>
      </c>
      <c r="K363" s="81">
        <v>0</v>
      </c>
      <c r="L363" s="81">
        <v>0</v>
      </c>
      <c r="M363" s="81">
        <v>0</v>
      </c>
      <c r="N363" s="81">
        <v>0</v>
      </c>
      <c r="O363" s="81">
        <v>21.11</v>
      </c>
      <c r="P363" s="81">
        <v>0</v>
      </c>
      <c r="Q363" s="81">
        <v>0</v>
      </c>
      <c r="R363" s="81">
        <v>0</v>
      </c>
      <c r="S363" s="81">
        <v>0</v>
      </c>
      <c r="T363" s="81">
        <v>0</v>
      </c>
      <c r="U363" s="81">
        <v>0</v>
      </c>
      <c r="V363" s="81">
        <v>0</v>
      </c>
      <c r="W363" s="81">
        <v>0</v>
      </c>
      <c r="X363" s="81">
        <v>0</v>
      </c>
      <c r="Y363" s="81">
        <v>0</v>
      </c>
      <c r="Z363" s="81">
        <v>0</v>
      </c>
      <c r="AA363" s="81">
        <v>0</v>
      </c>
      <c r="AB363" s="81">
        <v>0</v>
      </c>
      <c r="AC363" s="81">
        <v>22.5</v>
      </c>
      <c r="AD363" s="81"/>
      <c r="AE363" s="81"/>
      <c r="AF363" s="81"/>
      <c r="AG363" s="81"/>
      <c r="AH363" s="81"/>
      <c r="AI363" s="81"/>
      <c r="AJ363" s="81"/>
      <c r="AK363" s="81"/>
      <c r="AL363" s="81"/>
      <c r="AM363" s="81"/>
      <c r="AN363" s="81"/>
      <c r="AO363" s="81"/>
      <c r="AP363" s="81"/>
      <c r="AQ363" s="81"/>
      <c r="AR363" s="81"/>
      <c r="AS363" s="81"/>
      <c r="AT363" s="81"/>
      <c r="AU363" s="81"/>
      <c r="AV363" s="81"/>
      <c r="AW363" s="81"/>
      <c r="AX363" s="81"/>
      <c r="AY363" s="81"/>
      <c r="AZ363" s="81"/>
      <c r="BA363" s="81"/>
      <c r="BB363" s="81"/>
      <c r="BC363" s="81"/>
      <c r="BD363" s="81"/>
      <c r="BE363" s="81"/>
      <c r="BF363" s="81"/>
      <c r="BG363" s="81"/>
      <c r="BH363" s="81"/>
      <c r="BI363" s="81"/>
      <c r="BJ363" s="81"/>
      <c r="BK363" s="81"/>
      <c r="BL363" s="81"/>
      <c r="BM363" s="81"/>
      <c r="BN363" s="81"/>
      <c r="BO363" s="81"/>
    </row>
    <row r="364" spans="1:67" ht="15" hidden="1" x14ac:dyDescent="0.25">
      <c r="A364" s="90" t="s">
        <v>518</v>
      </c>
      <c r="B364" s="90" t="s">
        <v>519</v>
      </c>
      <c r="C364" s="81">
        <v>0</v>
      </c>
      <c r="D364" s="81">
        <v>0.17</v>
      </c>
      <c r="E364" s="81">
        <v>0</v>
      </c>
      <c r="F364" s="81">
        <v>0</v>
      </c>
      <c r="G364" s="81">
        <v>0</v>
      </c>
      <c r="H364" s="81">
        <v>0</v>
      </c>
      <c r="I364" s="81">
        <v>0</v>
      </c>
      <c r="J364" s="81">
        <v>0</v>
      </c>
      <c r="K364" s="81">
        <v>0</v>
      </c>
      <c r="L364" s="81">
        <v>0</v>
      </c>
      <c r="M364" s="81">
        <v>0</v>
      </c>
      <c r="N364" s="81">
        <v>0</v>
      </c>
      <c r="O364" s="81">
        <v>0</v>
      </c>
      <c r="P364" s="81">
        <v>0</v>
      </c>
      <c r="Q364" s="81">
        <v>0</v>
      </c>
      <c r="R364" s="81">
        <v>0</v>
      </c>
      <c r="S364" s="81">
        <v>2</v>
      </c>
      <c r="T364" s="81">
        <v>0</v>
      </c>
      <c r="U364" s="81">
        <v>0</v>
      </c>
      <c r="V364" s="81">
        <v>0</v>
      </c>
      <c r="W364" s="81">
        <v>0</v>
      </c>
      <c r="X364" s="81">
        <v>0</v>
      </c>
      <c r="Y364" s="81">
        <v>0</v>
      </c>
      <c r="Z364" s="81">
        <v>0</v>
      </c>
      <c r="AA364" s="81">
        <v>0</v>
      </c>
      <c r="AB364" s="81">
        <v>0</v>
      </c>
      <c r="AC364" s="81">
        <v>1.8</v>
      </c>
      <c r="AD364" s="81"/>
      <c r="AE364" s="81"/>
      <c r="AF364" s="81"/>
      <c r="AG364" s="81"/>
      <c r="AH364" s="81"/>
      <c r="AI364" s="81"/>
      <c r="AJ364" s="81"/>
      <c r="AK364" s="81"/>
      <c r="AL364" s="81"/>
      <c r="AM364" s="81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1"/>
      <c r="BD364" s="81"/>
      <c r="BE364" s="81"/>
      <c r="BF364" s="81"/>
      <c r="BG364" s="81"/>
      <c r="BH364" s="81"/>
      <c r="BI364" s="81"/>
      <c r="BJ364" s="81"/>
      <c r="BK364" s="81"/>
      <c r="BL364" s="81"/>
      <c r="BM364" s="81"/>
      <c r="BN364" s="81"/>
      <c r="BO364" s="81"/>
    </row>
    <row r="365" spans="1:67" ht="15" hidden="1" x14ac:dyDescent="0.25">
      <c r="A365" s="90" t="s">
        <v>518</v>
      </c>
      <c r="B365" s="90" t="s">
        <v>520</v>
      </c>
      <c r="C365" s="81">
        <v>0</v>
      </c>
      <c r="D365" s="81">
        <v>0.42</v>
      </c>
      <c r="E365" s="81">
        <v>0</v>
      </c>
      <c r="F365" s="81">
        <v>0</v>
      </c>
      <c r="G365" s="81">
        <v>0</v>
      </c>
      <c r="H365" s="81">
        <v>0</v>
      </c>
      <c r="I365" s="81">
        <v>0</v>
      </c>
      <c r="J365" s="81">
        <v>0</v>
      </c>
      <c r="K365" s="81">
        <v>0</v>
      </c>
      <c r="L365" s="81">
        <v>0</v>
      </c>
      <c r="M365" s="81">
        <v>0</v>
      </c>
      <c r="N365" s="81">
        <v>0</v>
      </c>
      <c r="O365" s="81">
        <v>0</v>
      </c>
      <c r="P365" s="81">
        <v>0</v>
      </c>
      <c r="Q365" s="81">
        <v>0</v>
      </c>
      <c r="R365" s="81">
        <v>0</v>
      </c>
      <c r="S365" s="81">
        <v>5.3</v>
      </c>
      <c r="T365" s="81">
        <v>0</v>
      </c>
      <c r="U365" s="81">
        <v>0</v>
      </c>
      <c r="V365" s="81">
        <v>0</v>
      </c>
      <c r="W365" s="81">
        <v>0</v>
      </c>
      <c r="X365" s="81">
        <v>0</v>
      </c>
      <c r="Y365" s="81">
        <v>0</v>
      </c>
      <c r="Z365" s="81">
        <v>0</v>
      </c>
      <c r="AA365" s="81">
        <v>0.6</v>
      </c>
      <c r="AB365" s="81">
        <v>0</v>
      </c>
      <c r="AC365" s="81">
        <v>5.2</v>
      </c>
      <c r="AD365" s="81"/>
      <c r="AE365" s="81"/>
      <c r="AF365" s="81"/>
      <c r="AG365" s="81"/>
      <c r="AH365" s="81"/>
      <c r="AI365" s="81"/>
      <c r="AJ365" s="81"/>
      <c r="AK365" s="81"/>
      <c r="AL365" s="81"/>
      <c r="AM365" s="81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1"/>
      <c r="BD365" s="81"/>
      <c r="BE365" s="81"/>
      <c r="BF365" s="81"/>
      <c r="BG365" s="81"/>
      <c r="BH365" s="81"/>
      <c r="BI365" s="81"/>
      <c r="BJ365" s="81"/>
      <c r="BK365" s="81"/>
      <c r="BL365" s="81"/>
      <c r="BM365" s="81"/>
      <c r="BN365" s="81"/>
      <c r="BO365" s="81"/>
    </row>
    <row r="366" spans="1:67" ht="15" hidden="1" x14ac:dyDescent="0.25">
      <c r="A366" s="90" t="s">
        <v>235</v>
      </c>
      <c r="B366" s="90" t="s">
        <v>521</v>
      </c>
      <c r="C366" s="81">
        <v>0</v>
      </c>
      <c r="D366" s="81">
        <v>2</v>
      </c>
      <c r="E366" s="81">
        <v>0</v>
      </c>
      <c r="F366" s="81">
        <v>0</v>
      </c>
      <c r="G366" s="81">
        <v>0</v>
      </c>
      <c r="H366" s="81">
        <v>0</v>
      </c>
      <c r="I366" s="81">
        <v>0</v>
      </c>
      <c r="J366" s="81">
        <v>0</v>
      </c>
      <c r="K366" s="81">
        <v>0</v>
      </c>
      <c r="L366" s="81">
        <v>0</v>
      </c>
      <c r="M366" s="81">
        <v>0</v>
      </c>
      <c r="N366" s="81">
        <v>0</v>
      </c>
      <c r="O366" s="81">
        <v>18</v>
      </c>
      <c r="P366" s="81">
        <v>0</v>
      </c>
      <c r="Q366" s="81">
        <v>0</v>
      </c>
      <c r="R366" s="81">
        <v>0</v>
      </c>
      <c r="S366" s="81">
        <v>0</v>
      </c>
      <c r="T366" s="81">
        <v>0</v>
      </c>
      <c r="U366" s="81">
        <v>0</v>
      </c>
      <c r="V366" s="81">
        <v>0</v>
      </c>
      <c r="W366" s="81">
        <v>0</v>
      </c>
      <c r="X366" s="81">
        <v>0</v>
      </c>
      <c r="Y366" s="81">
        <v>0</v>
      </c>
      <c r="Z366" s="81">
        <v>0</v>
      </c>
      <c r="AA366" s="81">
        <v>0</v>
      </c>
      <c r="AB366" s="81">
        <v>0</v>
      </c>
      <c r="AC366" s="81">
        <v>20</v>
      </c>
      <c r="AD366" s="81"/>
      <c r="AE366" s="81"/>
      <c r="AF366" s="81"/>
      <c r="AG366" s="81"/>
      <c r="AH366" s="81"/>
      <c r="AI366" s="81"/>
      <c r="AJ366" s="81"/>
      <c r="AK366" s="81"/>
      <c r="AL366" s="81"/>
      <c r="AM366" s="81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1"/>
      <c r="BD366" s="81"/>
      <c r="BE366" s="81"/>
      <c r="BF366" s="81"/>
      <c r="BG366" s="81"/>
      <c r="BH366" s="81"/>
      <c r="BI366" s="81"/>
      <c r="BJ366" s="81"/>
      <c r="BK366" s="81"/>
      <c r="BL366" s="81"/>
      <c r="BM366" s="81"/>
      <c r="BN366" s="81"/>
      <c r="BO366" s="81"/>
    </row>
    <row r="367" spans="1:67" ht="15" hidden="1" x14ac:dyDescent="0.25">
      <c r="A367" s="90" t="s">
        <v>771</v>
      </c>
      <c r="B367" s="90" t="s">
        <v>598</v>
      </c>
      <c r="C367" s="81">
        <v>0</v>
      </c>
      <c r="D367" s="81">
        <v>11.619</v>
      </c>
      <c r="E367" s="81">
        <v>0</v>
      </c>
      <c r="F367" s="81">
        <v>11.515000000000001</v>
      </c>
      <c r="G367" s="81">
        <v>0</v>
      </c>
      <c r="H367" s="81">
        <v>0</v>
      </c>
      <c r="I367" s="81">
        <v>0</v>
      </c>
      <c r="J367" s="81">
        <v>2.4740000000000002</v>
      </c>
      <c r="K367" s="81">
        <v>0</v>
      </c>
      <c r="L367" s="81">
        <v>0</v>
      </c>
      <c r="M367" s="81">
        <v>0</v>
      </c>
      <c r="N367" s="81">
        <v>0</v>
      </c>
      <c r="O367" s="81">
        <v>0</v>
      </c>
      <c r="P367" s="81">
        <v>0</v>
      </c>
      <c r="Q367" s="81">
        <v>0</v>
      </c>
      <c r="R367" s="81">
        <v>58.511000000000003</v>
      </c>
      <c r="S367" s="81">
        <v>0</v>
      </c>
      <c r="T367" s="81">
        <v>0</v>
      </c>
      <c r="U367" s="81">
        <v>0</v>
      </c>
      <c r="V367" s="81">
        <v>0</v>
      </c>
      <c r="W367" s="81">
        <v>0</v>
      </c>
      <c r="X367" s="81">
        <v>0</v>
      </c>
      <c r="Y367" s="81">
        <v>0</v>
      </c>
      <c r="Z367" s="81">
        <v>0</v>
      </c>
      <c r="AA367" s="81">
        <v>0</v>
      </c>
      <c r="AB367" s="81">
        <v>0</v>
      </c>
      <c r="AC367" s="81">
        <v>74.692999999999998</v>
      </c>
      <c r="AD367" s="81"/>
      <c r="AE367" s="81"/>
      <c r="AF367" s="81"/>
      <c r="AG367" s="81"/>
      <c r="AH367" s="81"/>
      <c r="AI367" s="81"/>
      <c r="AJ367" s="81"/>
      <c r="AK367" s="81"/>
      <c r="AL367" s="81"/>
      <c r="AM367" s="81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1"/>
      <c r="BD367" s="81"/>
      <c r="BE367" s="81"/>
      <c r="BF367" s="81"/>
      <c r="BG367" s="81"/>
      <c r="BH367" s="81"/>
      <c r="BI367" s="81"/>
      <c r="BJ367" s="81"/>
      <c r="BK367" s="81"/>
      <c r="BL367" s="81"/>
      <c r="BM367" s="81"/>
      <c r="BN367" s="81"/>
      <c r="BO367" s="81"/>
    </row>
    <row r="368" spans="1:67" ht="15" hidden="1" x14ac:dyDescent="0.25">
      <c r="A368" s="90" t="s">
        <v>199</v>
      </c>
      <c r="B368" s="90" t="s">
        <v>522</v>
      </c>
      <c r="C368" s="81">
        <v>0</v>
      </c>
      <c r="D368" s="81">
        <v>0</v>
      </c>
      <c r="E368" s="81">
        <v>0</v>
      </c>
      <c r="F368" s="81">
        <v>0</v>
      </c>
      <c r="G368" s="81">
        <v>0</v>
      </c>
      <c r="H368" s="81">
        <v>0</v>
      </c>
      <c r="I368" s="81">
        <v>0</v>
      </c>
      <c r="J368" s="81">
        <v>0</v>
      </c>
      <c r="K368" s="81">
        <v>0</v>
      </c>
      <c r="L368" s="81">
        <v>0</v>
      </c>
      <c r="M368" s="81">
        <v>0</v>
      </c>
      <c r="N368" s="81">
        <v>0</v>
      </c>
      <c r="O368" s="81">
        <v>0</v>
      </c>
      <c r="P368" s="81">
        <v>0</v>
      </c>
      <c r="Q368" s="81">
        <v>0</v>
      </c>
      <c r="R368" s="81">
        <v>0</v>
      </c>
      <c r="S368" s="81">
        <v>0</v>
      </c>
      <c r="T368" s="81">
        <v>0</v>
      </c>
      <c r="U368" s="81">
        <v>0</v>
      </c>
      <c r="V368" s="81">
        <v>0</v>
      </c>
      <c r="W368" s="81">
        <v>0</v>
      </c>
      <c r="X368" s="81">
        <v>0</v>
      </c>
      <c r="Y368" s="81">
        <v>0</v>
      </c>
      <c r="Z368" s="81">
        <v>0</v>
      </c>
      <c r="AA368" s="81">
        <v>0</v>
      </c>
      <c r="AB368" s="81">
        <v>0</v>
      </c>
      <c r="AC368" s="81">
        <v>0</v>
      </c>
      <c r="AD368" s="81"/>
      <c r="AE368" s="81"/>
      <c r="AF368" s="81"/>
      <c r="AG368" s="81"/>
      <c r="AH368" s="81"/>
      <c r="AI368" s="81"/>
      <c r="AJ368" s="81"/>
      <c r="AK368" s="81"/>
      <c r="AL368" s="81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1"/>
      <c r="BD368" s="81"/>
      <c r="BE368" s="81"/>
      <c r="BF368" s="81"/>
      <c r="BG368" s="81"/>
      <c r="BH368" s="81"/>
      <c r="BI368" s="81"/>
      <c r="BJ368" s="81"/>
      <c r="BK368" s="81"/>
      <c r="BL368" s="81"/>
      <c r="BM368" s="81"/>
      <c r="BN368" s="81"/>
      <c r="BO368" s="81"/>
    </row>
    <row r="369" spans="1:67" ht="15" hidden="1" x14ac:dyDescent="0.25">
      <c r="A369" s="96" t="s">
        <v>351</v>
      </c>
      <c r="B369" s="133" t="s">
        <v>898</v>
      </c>
      <c r="C369" s="81">
        <v>0</v>
      </c>
      <c r="D369" s="81">
        <v>0.85499999999999998</v>
      </c>
      <c r="E369" s="81">
        <v>0</v>
      </c>
      <c r="F369" s="81">
        <v>0</v>
      </c>
      <c r="G369" s="81">
        <v>0</v>
      </c>
      <c r="H369" s="81">
        <v>0</v>
      </c>
      <c r="I369" s="81">
        <v>0</v>
      </c>
      <c r="J369" s="81">
        <v>0</v>
      </c>
      <c r="K369" s="81">
        <v>0</v>
      </c>
      <c r="L369" s="81">
        <v>0</v>
      </c>
      <c r="M369" s="81">
        <v>0</v>
      </c>
      <c r="N369" s="81">
        <v>0.73299999999999998</v>
      </c>
      <c r="O369" s="81">
        <v>0</v>
      </c>
      <c r="P369" s="81">
        <v>0</v>
      </c>
      <c r="Q369" s="81">
        <v>0</v>
      </c>
      <c r="R369" s="81">
        <v>0</v>
      </c>
      <c r="S369" s="81">
        <v>0</v>
      </c>
      <c r="T369" s="81">
        <v>14.951000000000001</v>
      </c>
      <c r="U369" s="81">
        <v>0</v>
      </c>
      <c r="V369" s="81">
        <v>0</v>
      </c>
      <c r="W369" s="81">
        <v>0</v>
      </c>
      <c r="X369" s="81">
        <v>0</v>
      </c>
      <c r="Y369" s="81">
        <v>0</v>
      </c>
      <c r="Z369" s="81">
        <v>0</v>
      </c>
      <c r="AA369" s="81">
        <v>1.2709999999999999</v>
      </c>
      <c r="AB369" s="81">
        <v>0</v>
      </c>
      <c r="AC369" s="81">
        <v>17.809999999999999</v>
      </c>
      <c r="AD369" s="81"/>
      <c r="AE369" s="81"/>
      <c r="AF369" s="81"/>
      <c r="AG369" s="81"/>
      <c r="AH369" s="81"/>
      <c r="AI369" s="81"/>
      <c r="AJ369" s="81"/>
      <c r="AK369" s="81"/>
      <c r="AL369" s="81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1"/>
      <c r="BD369" s="81"/>
      <c r="BE369" s="81"/>
      <c r="BF369" s="81"/>
      <c r="BG369" s="81"/>
      <c r="BH369" s="81"/>
      <c r="BI369" s="81"/>
      <c r="BJ369" s="81"/>
      <c r="BK369" s="81"/>
      <c r="BL369" s="81"/>
      <c r="BM369" s="81"/>
      <c r="BN369" s="81"/>
      <c r="BO369" s="81"/>
    </row>
    <row r="370" spans="1:67" ht="15" hidden="1" x14ac:dyDescent="0.25">
      <c r="A370" s="90" t="s">
        <v>362</v>
      </c>
      <c r="B370" s="90" t="s">
        <v>523</v>
      </c>
      <c r="C370" s="81">
        <v>0</v>
      </c>
      <c r="D370" s="81">
        <v>0.45</v>
      </c>
      <c r="E370" s="81">
        <v>0</v>
      </c>
      <c r="F370" s="81">
        <v>0</v>
      </c>
      <c r="G370" s="81">
        <v>0</v>
      </c>
      <c r="H370" s="81">
        <v>0</v>
      </c>
      <c r="I370" s="81">
        <v>1.91</v>
      </c>
      <c r="J370" s="81">
        <v>0</v>
      </c>
      <c r="K370" s="81">
        <v>4.05</v>
      </c>
      <c r="L370" s="81">
        <v>0</v>
      </c>
      <c r="M370" s="81">
        <v>0</v>
      </c>
      <c r="N370" s="81">
        <v>53</v>
      </c>
      <c r="O370" s="81">
        <v>26.98</v>
      </c>
      <c r="P370" s="81">
        <v>0</v>
      </c>
      <c r="Q370" s="81">
        <v>0</v>
      </c>
      <c r="R370" s="81">
        <v>5.2</v>
      </c>
      <c r="S370" s="81">
        <v>0</v>
      </c>
      <c r="T370" s="81">
        <v>0</v>
      </c>
      <c r="U370" s="81">
        <v>0</v>
      </c>
      <c r="V370" s="81">
        <v>0</v>
      </c>
      <c r="W370" s="81">
        <v>1.91</v>
      </c>
      <c r="X370" s="81">
        <v>28.81</v>
      </c>
      <c r="Y370" s="81">
        <v>0</v>
      </c>
      <c r="Z370" s="81">
        <v>0</v>
      </c>
      <c r="AA370" s="81">
        <v>0</v>
      </c>
      <c r="AB370" s="81">
        <v>0</v>
      </c>
      <c r="AC370" s="81">
        <v>125.49</v>
      </c>
      <c r="AD370" s="81"/>
      <c r="AE370" s="81"/>
      <c r="AF370" s="81"/>
      <c r="AG370" s="81"/>
      <c r="AH370" s="81"/>
      <c r="AI370" s="81"/>
      <c r="AJ370" s="81"/>
      <c r="AK370" s="81"/>
      <c r="AL370" s="81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1"/>
      <c r="BD370" s="81"/>
      <c r="BE370" s="81"/>
      <c r="BF370" s="81"/>
      <c r="BG370" s="81"/>
      <c r="BH370" s="81"/>
      <c r="BI370" s="81"/>
      <c r="BJ370" s="81"/>
      <c r="BK370" s="81"/>
      <c r="BL370" s="81"/>
      <c r="BM370" s="81"/>
      <c r="BN370" s="81"/>
      <c r="BO370" s="81"/>
    </row>
    <row r="371" spans="1:67" ht="15" hidden="1" x14ac:dyDescent="0.25">
      <c r="A371" s="90" t="s">
        <v>138</v>
      </c>
      <c r="B371" s="90" t="s">
        <v>524</v>
      </c>
      <c r="C371" s="81">
        <v>0</v>
      </c>
      <c r="D371" s="81">
        <v>5.0999999999999997E-2</v>
      </c>
      <c r="E371" s="81">
        <v>0</v>
      </c>
      <c r="F371" s="81">
        <v>0</v>
      </c>
      <c r="G371" s="81">
        <v>0</v>
      </c>
      <c r="H371" s="81">
        <v>0</v>
      </c>
      <c r="I371" s="81">
        <v>0</v>
      </c>
      <c r="J371" s="81">
        <v>0</v>
      </c>
      <c r="K371" s="81">
        <v>0</v>
      </c>
      <c r="L371" s="81">
        <v>0</v>
      </c>
      <c r="M371" s="81">
        <v>0</v>
      </c>
      <c r="N371" s="81">
        <v>0</v>
      </c>
      <c r="O371" s="81">
        <v>0</v>
      </c>
      <c r="P371" s="81">
        <v>0</v>
      </c>
      <c r="Q371" s="81">
        <v>0</v>
      </c>
      <c r="R371" s="81">
        <v>0</v>
      </c>
      <c r="S371" s="81">
        <v>2.8340000000000001</v>
      </c>
      <c r="T371" s="81">
        <v>0</v>
      </c>
      <c r="U371" s="81">
        <v>0</v>
      </c>
      <c r="V371" s="81">
        <v>0</v>
      </c>
      <c r="W371" s="81">
        <v>0</v>
      </c>
      <c r="X371" s="81">
        <v>0</v>
      </c>
      <c r="Y371" s="81">
        <v>0</v>
      </c>
      <c r="Z371" s="81">
        <v>0</v>
      </c>
      <c r="AA371" s="81">
        <v>0</v>
      </c>
      <c r="AB371" s="81">
        <v>0</v>
      </c>
      <c r="AC371" s="81">
        <v>2.2749999999999999</v>
      </c>
      <c r="AD371" s="81"/>
      <c r="AE371" s="81"/>
      <c r="AF371" s="81"/>
      <c r="AG371" s="81"/>
      <c r="AH371" s="81"/>
      <c r="AI371" s="81"/>
      <c r="AJ371" s="81"/>
      <c r="AK371" s="81"/>
      <c r="AL371" s="81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1"/>
      <c r="BD371" s="81"/>
      <c r="BE371" s="81"/>
      <c r="BF371" s="81"/>
      <c r="BG371" s="81"/>
      <c r="BH371" s="81"/>
      <c r="BI371" s="81"/>
      <c r="BJ371" s="81"/>
      <c r="BK371" s="81"/>
      <c r="BL371" s="81"/>
      <c r="BM371" s="81"/>
      <c r="BN371" s="81"/>
      <c r="BO371" s="81"/>
    </row>
    <row r="372" spans="1:67" ht="15" hidden="1" x14ac:dyDescent="0.25">
      <c r="A372" s="90" t="s">
        <v>181</v>
      </c>
      <c r="B372" s="90" t="s">
        <v>525</v>
      </c>
      <c r="C372" s="81">
        <v>0</v>
      </c>
      <c r="D372" s="81">
        <v>0.2</v>
      </c>
      <c r="E372" s="81">
        <v>0</v>
      </c>
      <c r="F372" s="81">
        <v>0</v>
      </c>
      <c r="G372" s="81">
        <v>0</v>
      </c>
      <c r="H372" s="81">
        <v>0</v>
      </c>
      <c r="I372" s="81">
        <v>0</v>
      </c>
      <c r="J372" s="81">
        <v>0</v>
      </c>
      <c r="K372" s="81">
        <v>0</v>
      </c>
      <c r="L372" s="81">
        <v>0</v>
      </c>
      <c r="M372" s="81">
        <v>12.72</v>
      </c>
      <c r="N372" s="81">
        <v>0</v>
      </c>
      <c r="O372" s="81">
        <v>0</v>
      </c>
      <c r="P372" s="81">
        <v>0</v>
      </c>
      <c r="Q372" s="81">
        <v>0</v>
      </c>
      <c r="R372" s="81">
        <v>0</v>
      </c>
      <c r="S372" s="81">
        <v>0</v>
      </c>
      <c r="T372" s="81">
        <v>2.7730000000000001</v>
      </c>
      <c r="U372" s="81">
        <v>0</v>
      </c>
      <c r="V372" s="81">
        <v>0</v>
      </c>
      <c r="W372" s="81">
        <v>0</v>
      </c>
      <c r="X372" s="81">
        <v>0</v>
      </c>
      <c r="Y372" s="81">
        <v>0</v>
      </c>
      <c r="Z372" s="81">
        <v>0</v>
      </c>
      <c r="AA372" s="81">
        <v>0</v>
      </c>
      <c r="AB372" s="81">
        <v>0</v>
      </c>
      <c r="AC372" s="81">
        <v>2.5169999999999999</v>
      </c>
      <c r="AD372" s="81"/>
      <c r="AE372" s="81"/>
      <c r="AF372" s="81"/>
      <c r="AG372" s="81"/>
      <c r="AH372" s="81"/>
      <c r="AI372" s="81"/>
      <c r="AJ372" s="81"/>
      <c r="AK372" s="81"/>
      <c r="AL372" s="81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1"/>
      <c r="BD372" s="81"/>
      <c r="BE372" s="81"/>
      <c r="BF372" s="81"/>
      <c r="BG372" s="81"/>
      <c r="BH372" s="81"/>
      <c r="BI372" s="81"/>
      <c r="BJ372" s="81"/>
      <c r="BK372" s="81"/>
      <c r="BL372" s="81"/>
      <c r="BM372" s="81"/>
      <c r="BN372" s="81"/>
      <c r="BO372" s="81"/>
    </row>
    <row r="373" spans="1:67" ht="15" hidden="1" x14ac:dyDescent="0.25">
      <c r="A373" s="90" t="s">
        <v>78</v>
      </c>
      <c r="B373" s="90" t="s">
        <v>526</v>
      </c>
      <c r="C373" s="81">
        <v>0</v>
      </c>
      <c r="D373" s="81">
        <v>20</v>
      </c>
      <c r="E373" s="81">
        <v>0</v>
      </c>
      <c r="F373" s="81">
        <v>51.4</v>
      </c>
      <c r="G373" s="81">
        <v>0</v>
      </c>
      <c r="H373" s="81">
        <v>0</v>
      </c>
      <c r="I373" s="81">
        <v>0</v>
      </c>
      <c r="J373" s="81">
        <v>0</v>
      </c>
      <c r="K373" s="81">
        <v>11.7</v>
      </c>
      <c r="L373" s="81">
        <v>5.2</v>
      </c>
      <c r="M373" s="81">
        <v>7.32</v>
      </c>
      <c r="N373" s="81">
        <v>0</v>
      </c>
      <c r="O373" s="81">
        <v>38.49</v>
      </c>
      <c r="P373" s="81">
        <v>0</v>
      </c>
      <c r="Q373" s="81">
        <v>0</v>
      </c>
      <c r="R373" s="81">
        <v>0</v>
      </c>
      <c r="S373" s="81">
        <v>28.3</v>
      </c>
      <c r="T373" s="81">
        <v>0</v>
      </c>
      <c r="U373" s="81">
        <v>0.6</v>
      </c>
      <c r="V373" s="81">
        <v>0</v>
      </c>
      <c r="W373" s="81">
        <v>175.1</v>
      </c>
      <c r="X373" s="81">
        <v>18.100000000000001</v>
      </c>
      <c r="Y373" s="81">
        <v>25.260999999999999</v>
      </c>
      <c r="Z373" s="81">
        <v>75.754000000000005</v>
      </c>
      <c r="AA373" s="81">
        <v>31.3</v>
      </c>
      <c r="AB373" s="81">
        <v>0</v>
      </c>
      <c r="AC373" s="81">
        <v>402.4</v>
      </c>
      <c r="AD373" s="81"/>
      <c r="AE373" s="81"/>
      <c r="AF373" s="81"/>
      <c r="AG373" s="81"/>
      <c r="AH373" s="81"/>
      <c r="AI373" s="81"/>
      <c r="AJ373" s="81"/>
      <c r="AK373" s="81"/>
      <c r="AL373" s="81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1"/>
      <c r="BD373" s="81"/>
      <c r="BE373" s="81"/>
      <c r="BF373" s="81"/>
      <c r="BG373" s="81"/>
      <c r="BH373" s="81"/>
      <c r="BI373" s="81"/>
      <c r="BJ373" s="81"/>
      <c r="BK373" s="81"/>
      <c r="BL373" s="81"/>
      <c r="BM373" s="81"/>
      <c r="BN373" s="81"/>
      <c r="BO373" s="81"/>
    </row>
    <row r="374" spans="1:67" ht="15" hidden="1" x14ac:dyDescent="0.25">
      <c r="A374" s="90" t="s">
        <v>67</v>
      </c>
      <c r="B374" s="90" t="s">
        <v>527</v>
      </c>
      <c r="C374" s="81">
        <v>0</v>
      </c>
      <c r="D374" s="81">
        <v>6.5</v>
      </c>
      <c r="E374" s="81">
        <v>0</v>
      </c>
      <c r="F374" s="81">
        <v>11.8</v>
      </c>
      <c r="G374" s="81">
        <v>0</v>
      </c>
      <c r="H374" s="81">
        <v>0</v>
      </c>
      <c r="I374" s="81">
        <v>1062.3</v>
      </c>
      <c r="J374" s="81">
        <v>0</v>
      </c>
      <c r="K374" s="81">
        <v>0</v>
      </c>
      <c r="L374" s="81">
        <v>0</v>
      </c>
      <c r="M374" s="81">
        <v>0</v>
      </c>
      <c r="N374" s="81">
        <v>0</v>
      </c>
      <c r="O374" s="81">
        <v>0</v>
      </c>
      <c r="P374" s="81">
        <v>0</v>
      </c>
      <c r="Q374" s="81">
        <v>0</v>
      </c>
      <c r="R374" s="81">
        <v>0</v>
      </c>
      <c r="S374" s="81">
        <v>0</v>
      </c>
      <c r="T374" s="81">
        <v>0</v>
      </c>
      <c r="U374" s="81">
        <v>0</v>
      </c>
      <c r="V374" s="81">
        <v>10.4</v>
      </c>
      <c r="W374" s="81">
        <v>1.6</v>
      </c>
      <c r="X374" s="81">
        <v>116.1</v>
      </c>
      <c r="Y374" s="81">
        <v>19.2</v>
      </c>
      <c r="Z374" s="81">
        <v>70.400000000000006</v>
      </c>
      <c r="AA374" s="81">
        <v>2.2000000000000002</v>
      </c>
      <c r="AB374" s="81">
        <v>0</v>
      </c>
      <c r="AC374" s="81">
        <v>1283.0999999999999</v>
      </c>
      <c r="AD374" s="81"/>
      <c r="AE374" s="81"/>
      <c r="AF374" s="81"/>
      <c r="AG374" s="81"/>
      <c r="AH374" s="81"/>
      <c r="AI374" s="81"/>
      <c r="AJ374" s="81"/>
      <c r="AK374" s="81"/>
      <c r="AL374" s="81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1"/>
      <c r="BD374" s="81"/>
      <c r="BE374" s="81"/>
      <c r="BF374" s="81"/>
      <c r="BG374" s="81"/>
      <c r="BH374" s="81"/>
      <c r="BI374" s="81"/>
      <c r="BJ374" s="81"/>
      <c r="BK374" s="81"/>
      <c r="BL374" s="81"/>
      <c r="BM374" s="81"/>
      <c r="BN374" s="81"/>
      <c r="BO374" s="81"/>
    </row>
    <row r="375" spans="1:67" ht="15" hidden="1" x14ac:dyDescent="0.25">
      <c r="A375" s="90" t="s">
        <v>89</v>
      </c>
      <c r="B375" s="90" t="s">
        <v>528</v>
      </c>
      <c r="C375" s="81">
        <v>0</v>
      </c>
      <c r="D375" s="81">
        <v>0</v>
      </c>
      <c r="E375" s="81">
        <v>0</v>
      </c>
      <c r="F375" s="81">
        <v>0</v>
      </c>
      <c r="G375" s="81">
        <v>0</v>
      </c>
      <c r="H375" s="81">
        <v>0</v>
      </c>
      <c r="I375" s="81">
        <v>0</v>
      </c>
      <c r="J375" s="81">
        <v>0</v>
      </c>
      <c r="K375" s="81">
        <v>0</v>
      </c>
      <c r="L375" s="81">
        <v>0</v>
      </c>
      <c r="M375" s="81">
        <v>0</v>
      </c>
      <c r="N375" s="81">
        <v>0</v>
      </c>
      <c r="O375" s="81">
        <v>0</v>
      </c>
      <c r="P375" s="81">
        <v>0</v>
      </c>
      <c r="Q375" s="81">
        <v>0</v>
      </c>
      <c r="R375" s="81">
        <v>0</v>
      </c>
      <c r="S375" s="81">
        <v>0</v>
      </c>
      <c r="T375" s="81">
        <v>0</v>
      </c>
      <c r="U375" s="81">
        <v>0</v>
      </c>
      <c r="V375" s="81">
        <v>0</v>
      </c>
      <c r="W375" s="81">
        <v>0</v>
      </c>
      <c r="X375" s="81">
        <v>0</v>
      </c>
      <c r="Y375" s="81">
        <v>0</v>
      </c>
      <c r="Z375" s="81">
        <v>0</v>
      </c>
      <c r="AA375" s="81">
        <v>0</v>
      </c>
      <c r="AB375" s="81">
        <v>0</v>
      </c>
      <c r="AC375" s="81">
        <v>0</v>
      </c>
      <c r="AD375" s="81"/>
      <c r="AE375" s="81"/>
      <c r="AF375" s="81"/>
      <c r="AG375" s="81"/>
      <c r="AH375" s="81"/>
      <c r="AI375" s="81"/>
      <c r="AJ375" s="81"/>
      <c r="AK375" s="81"/>
      <c r="AL375" s="81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1"/>
      <c r="BD375" s="81"/>
      <c r="BE375" s="81"/>
      <c r="BF375" s="81"/>
      <c r="BG375" s="81"/>
      <c r="BH375" s="81"/>
      <c r="BI375" s="81"/>
      <c r="BJ375" s="81"/>
      <c r="BK375" s="81"/>
      <c r="BL375" s="81"/>
      <c r="BM375" s="81"/>
      <c r="BN375" s="81"/>
      <c r="BO375" s="81"/>
    </row>
    <row r="376" spans="1:67" ht="15" hidden="1" x14ac:dyDescent="0.25">
      <c r="A376" s="90" t="s">
        <v>143</v>
      </c>
      <c r="B376" s="90" t="s">
        <v>529</v>
      </c>
      <c r="C376" s="81">
        <v>0</v>
      </c>
      <c r="D376" s="81">
        <v>2.02</v>
      </c>
      <c r="E376" s="81">
        <v>0</v>
      </c>
      <c r="F376" s="81">
        <v>0</v>
      </c>
      <c r="G376" s="81">
        <v>0</v>
      </c>
      <c r="H376" s="81">
        <v>0</v>
      </c>
      <c r="I376" s="81">
        <v>0</v>
      </c>
      <c r="J376" s="81">
        <v>0</v>
      </c>
      <c r="K376" s="81">
        <v>0</v>
      </c>
      <c r="L376" s="81">
        <v>3.1</v>
      </c>
      <c r="M376" s="81">
        <v>0</v>
      </c>
      <c r="N376" s="81">
        <v>1.9</v>
      </c>
      <c r="O376" s="81">
        <v>37.799999999999997</v>
      </c>
      <c r="P376" s="81">
        <v>0</v>
      </c>
      <c r="Q376" s="81">
        <v>0</v>
      </c>
      <c r="R376" s="81">
        <v>0</v>
      </c>
      <c r="S376" s="81">
        <v>0</v>
      </c>
      <c r="T376" s="81">
        <v>0</v>
      </c>
      <c r="U376" s="81">
        <v>0</v>
      </c>
      <c r="V376" s="81">
        <v>0</v>
      </c>
      <c r="W376" s="81">
        <v>0</v>
      </c>
      <c r="X376" s="81">
        <v>0</v>
      </c>
      <c r="Y376" s="81">
        <v>0</v>
      </c>
      <c r="Z376" s="81">
        <v>0</v>
      </c>
      <c r="AA376" s="81">
        <v>0</v>
      </c>
      <c r="AB376" s="81">
        <v>0</v>
      </c>
      <c r="AC376" s="81">
        <v>41.134999999999998</v>
      </c>
      <c r="AD376" s="81"/>
      <c r="AE376" s="81"/>
      <c r="AF376" s="81"/>
      <c r="AG376" s="81"/>
      <c r="AH376" s="81"/>
      <c r="AI376" s="81"/>
      <c r="AJ376" s="81"/>
      <c r="AK376" s="81"/>
      <c r="AL376" s="81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1"/>
      <c r="BD376" s="81"/>
      <c r="BE376" s="81"/>
      <c r="BF376" s="81"/>
      <c r="BG376" s="81"/>
      <c r="BH376" s="81"/>
      <c r="BI376" s="81"/>
      <c r="BJ376" s="81"/>
      <c r="BK376" s="81"/>
      <c r="BL376" s="81"/>
      <c r="BM376" s="81"/>
      <c r="BN376" s="81"/>
      <c r="BO376" s="81"/>
    </row>
    <row r="377" spans="1:67" ht="15" hidden="1" x14ac:dyDescent="0.25">
      <c r="A377" s="90" t="s">
        <v>437</v>
      </c>
      <c r="B377" s="90" t="s">
        <v>530</v>
      </c>
      <c r="C377" s="81">
        <v>0</v>
      </c>
      <c r="D377" s="81">
        <v>0</v>
      </c>
      <c r="E377" s="81">
        <v>0</v>
      </c>
      <c r="F377" s="81">
        <v>0</v>
      </c>
      <c r="G377" s="81">
        <v>0</v>
      </c>
      <c r="H377" s="81">
        <v>0</v>
      </c>
      <c r="I377" s="81">
        <v>0</v>
      </c>
      <c r="J377" s="81">
        <v>0</v>
      </c>
      <c r="K377" s="81">
        <v>0</v>
      </c>
      <c r="L377" s="81">
        <v>0</v>
      </c>
      <c r="M377" s="81">
        <v>0</v>
      </c>
      <c r="N377" s="81">
        <v>0</v>
      </c>
      <c r="O377" s="81">
        <v>0</v>
      </c>
      <c r="P377" s="81">
        <v>0</v>
      </c>
      <c r="Q377" s="81">
        <v>0</v>
      </c>
      <c r="R377" s="81">
        <v>0</v>
      </c>
      <c r="S377" s="81">
        <v>0</v>
      </c>
      <c r="T377" s="81">
        <v>0</v>
      </c>
      <c r="U377" s="81">
        <v>0</v>
      </c>
      <c r="V377" s="81">
        <v>0</v>
      </c>
      <c r="W377" s="81">
        <v>0</v>
      </c>
      <c r="X377" s="81">
        <v>0</v>
      </c>
      <c r="Y377" s="81">
        <v>0</v>
      </c>
      <c r="Z377" s="81">
        <v>0</v>
      </c>
      <c r="AA377" s="81">
        <v>0</v>
      </c>
      <c r="AB377" s="81">
        <v>0</v>
      </c>
      <c r="AC377" s="81">
        <v>0</v>
      </c>
      <c r="AD377" s="81"/>
      <c r="AE377" s="81"/>
      <c r="AF377" s="81"/>
      <c r="AG377" s="81"/>
      <c r="AH377" s="81"/>
      <c r="AI377" s="81"/>
      <c r="AJ377" s="81"/>
      <c r="AK377" s="81"/>
      <c r="AL377" s="81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1"/>
      <c r="BD377" s="81"/>
      <c r="BE377" s="81"/>
      <c r="BF377" s="81"/>
      <c r="BG377" s="81"/>
      <c r="BH377" s="81"/>
      <c r="BI377" s="81"/>
      <c r="BJ377" s="81"/>
      <c r="BK377" s="81"/>
      <c r="BL377" s="81"/>
      <c r="BM377" s="81"/>
      <c r="BN377" s="81"/>
      <c r="BO377" s="81"/>
    </row>
    <row r="378" spans="1:67" ht="15" hidden="1" x14ac:dyDescent="0.25">
      <c r="A378" s="90" t="s">
        <v>297</v>
      </c>
      <c r="B378" s="90" t="s">
        <v>531</v>
      </c>
      <c r="C378" s="81">
        <v>0</v>
      </c>
      <c r="D378" s="81">
        <v>2.2000000000000002</v>
      </c>
      <c r="E378" s="81">
        <v>0</v>
      </c>
      <c r="F378" s="81">
        <v>0</v>
      </c>
      <c r="G378" s="81">
        <v>0</v>
      </c>
      <c r="H378" s="81">
        <v>0</v>
      </c>
      <c r="I378" s="81">
        <v>0</v>
      </c>
      <c r="J378" s="81">
        <v>0</v>
      </c>
      <c r="K378" s="81">
        <v>0</v>
      </c>
      <c r="L378" s="81">
        <v>0</v>
      </c>
      <c r="M378" s="81">
        <v>0</v>
      </c>
      <c r="N378" s="81">
        <v>0</v>
      </c>
      <c r="O378" s="81">
        <v>0</v>
      </c>
      <c r="P378" s="81">
        <v>0</v>
      </c>
      <c r="Q378" s="81">
        <v>0</v>
      </c>
      <c r="R378" s="81">
        <v>2.2200000000000002</v>
      </c>
      <c r="S378" s="81">
        <v>0</v>
      </c>
      <c r="T378" s="81">
        <v>7.35</v>
      </c>
      <c r="U378" s="81">
        <v>0</v>
      </c>
      <c r="V378" s="81">
        <v>0</v>
      </c>
      <c r="W378" s="81">
        <v>0</v>
      </c>
      <c r="X378" s="81">
        <v>0</v>
      </c>
      <c r="Y378" s="81">
        <v>0</v>
      </c>
      <c r="Z378" s="81">
        <v>0</v>
      </c>
      <c r="AA378" s="81">
        <v>0</v>
      </c>
      <c r="AB378" s="81">
        <v>0</v>
      </c>
      <c r="AC378" s="81">
        <v>10.62</v>
      </c>
      <c r="AD378" s="81"/>
      <c r="AE378" s="81"/>
      <c r="AF378" s="81"/>
      <c r="AG378" s="81"/>
      <c r="AH378" s="81"/>
      <c r="AI378" s="81"/>
      <c r="AJ378" s="81"/>
      <c r="AK378" s="81"/>
      <c r="AL378" s="81"/>
      <c r="AM378" s="81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1"/>
      <c r="BD378" s="81"/>
      <c r="BE378" s="81"/>
      <c r="BF378" s="81"/>
      <c r="BG378" s="81"/>
      <c r="BH378" s="81"/>
      <c r="BI378" s="81"/>
      <c r="BJ378" s="81"/>
      <c r="BK378" s="81"/>
      <c r="BL378" s="81"/>
      <c r="BM378" s="81"/>
      <c r="BN378" s="81"/>
      <c r="BO378" s="81"/>
    </row>
    <row r="379" spans="1:67" ht="15" hidden="1" x14ac:dyDescent="0.25">
      <c r="A379" s="90" t="s">
        <v>76</v>
      </c>
      <c r="B379" s="90" t="s">
        <v>532</v>
      </c>
      <c r="C379" s="81">
        <v>0</v>
      </c>
      <c r="D379" s="81">
        <v>0</v>
      </c>
      <c r="E379" s="81">
        <v>0</v>
      </c>
      <c r="F379" s="81">
        <v>0</v>
      </c>
      <c r="G379" s="81">
        <v>0</v>
      </c>
      <c r="H379" s="81">
        <v>0</v>
      </c>
      <c r="I379" s="81">
        <v>0</v>
      </c>
      <c r="J379" s="81">
        <v>0</v>
      </c>
      <c r="K379" s="81">
        <v>0</v>
      </c>
      <c r="L379" s="81">
        <v>0</v>
      </c>
      <c r="M379" s="81">
        <v>0</v>
      </c>
      <c r="N379" s="81">
        <v>0</v>
      </c>
      <c r="O379" s="81">
        <v>0</v>
      </c>
      <c r="P379" s="81">
        <v>0</v>
      </c>
      <c r="Q379" s="81">
        <v>0</v>
      </c>
      <c r="R379" s="81">
        <v>0</v>
      </c>
      <c r="S379" s="81">
        <v>0</v>
      </c>
      <c r="T379" s="81">
        <v>0</v>
      </c>
      <c r="U379" s="81">
        <v>0</v>
      </c>
      <c r="V379" s="81">
        <v>0</v>
      </c>
      <c r="W379" s="81">
        <v>0</v>
      </c>
      <c r="X379" s="81">
        <v>0</v>
      </c>
      <c r="Y379" s="81">
        <v>0</v>
      </c>
      <c r="Z379" s="81">
        <v>0</v>
      </c>
      <c r="AA379" s="81">
        <v>0</v>
      </c>
      <c r="AB379" s="81">
        <v>0</v>
      </c>
      <c r="AC379" s="81">
        <v>0</v>
      </c>
      <c r="AD379" s="81"/>
      <c r="AE379" s="81"/>
      <c r="AF379" s="81"/>
      <c r="AG379" s="81"/>
      <c r="AH379" s="81"/>
      <c r="AI379" s="81"/>
      <c r="AJ379" s="81"/>
      <c r="AK379" s="81"/>
      <c r="AL379" s="81"/>
      <c r="AM379" s="81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1"/>
      <c r="BD379" s="81"/>
      <c r="BE379" s="81"/>
      <c r="BF379" s="81"/>
      <c r="BG379" s="81"/>
      <c r="BH379" s="81"/>
      <c r="BI379" s="81"/>
      <c r="BJ379" s="81"/>
      <c r="BK379" s="81"/>
      <c r="BL379" s="81"/>
      <c r="BM379" s="81"/>
      <c r="BN379" s="81"/>
      <c r="BO379" s="81"/>
    </row>
    <row r="380" spans="1:67" ht="15" hidden="1" x14ac:dyDescent="0.25">
      <c r="A380" s="90" t="s">
        <v>82</v>
      </c>
      <c r="B380" s="90" t="s">
        <v>533</v>
      </c>
      <c r="C380" s="81">
        <v>0</v>
      </c>
      <c r="D380" s="81">
        <v>2.17</v>
      </c>
      <c r="E380" s="81">
        <v>0</v>
      </c>
      <c r="F380" s="81">
        <v>0</v>
      </c>
      <c r="G380" s="81">
        <v>0</v>
      </c>
      <c r="H380" s="81">
        <v>0</v>
      </c>
      <c r="I380" s="81">
        <v>0</v>
      </c>
      <c r="J380" s="81">
        <v>0</v>
      </c>
      <c r="K380" s="81">
        <v>0</v>
      </c>
      <c r="L380" s="81">
        <v>0</v>
      </c>
      <c r="M380" s="81">
        <v>0</v>
      </c>
      <c r="N380" s="81">
        <v>0</v>
      </c>
      <c r="O380" s="81">
        <v>0</v>
      </c>
      <c r="P380" s="81">
        <v>0</v>
      </c>
      <c r="Q380" s="81">
        <v>0</v>
      </c>
      <c r="R380" s="81">
        <v>0</v>
      </c>
      <c r="S380" s="81">
        <v>0</v>
      </c>
      <c r="T380" s="81">
        <v>16.29</v>
      </c>
      <c r="U380" s="81">
        <v>0</v>
      </c>
      <c r="V380" s="81">
        <v>0</v>
      </c>
      <c r="W380" s="81">
        <v>0</v>
      </c>
      <c r="X380" s="81">
        <v>0</v>
      </c>
      <c r="Y380" s="81">
        <v>0</v>
      </c>
      <c r="Z380" s="81">
        <v>0</v>
      </c>
      <c r="AA380" s="81">
        <v>0</v>
      </c>
      <c r="AB380" s="81">
        <v>0</v>
      </c>
      <c r="AC380" s="81">
        <v>15.3</v>
      </c>
      <c r="AD380" s="81"/>
      <c r="AE380" s="81"/>
      <c r="AF380" s="81"/>
      <c r="AG380" s="81"/>
      <c r="AH380" s="81"/>
      <c r="AI380" s="81"/>
      <c r="AJ380" s="81"/>
      <c r="AK380" s="81"/>
      <c r="AL380" s="81"/>
      <c r="AM380" s="81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1"/>
      <c r="BD380" s="81"/>
      <c r="BE380" s="81"/>
      <c r="BF380" s="81"/>
      <c r="BG380" s="81"/>
      <c r="BH380" s="81"/>
      <c r="BI380" s="81"/>
      <c r="BJ380" s="81"/>
      <c r="BK380" s="81"/>
      <c r="BL380" s="81"/>
      <c r="BM380" s="81"/>
      <c r="BN380" s="81"/>
      <c r="BO380" s="81"/>
    </row>
    <row r="381" spans="1:67" ht="15" hidden="1" x14ac:dyDescent="0.25">
      <c r="A381" s="90" t="s">
        <v>275</v>
      </c>
      <c r="B381" s="90" t="s">
        <v>534</v>
      </c>
      <c r="C381" s="81">
        <v>0</v>
      </c>
      <c r="D381" s="81">
        <v>0</v>
      </c>
      <c r="E381" s="81">
        <v>0</v>
      </c>
      <c r="F381" s="81">
        <v>0</v>
      </c>
      <c r="G381" s="81">
        <v>0</v>
      </c>
      <c r="H381" s="81">
        <v>0</v>
      </c>
      <c r="I381" s="81">
        <v>0</v>
      </c>
      <c r="J381" s="81">
        <v>0</v>
      </c>
      <c r="K381" s="81">
        <v>0</v>
      </c>
      <c r="L381" s="81">
        <v>0</v>
      </c>
      <c r="M381" s="81">
        <v>0</v>
      </c>
      <c r="N381" s="81">
        <v>0</v>
      </c>
      <c r="O381" s="81">
        <v>0</v>
      </c>
      <c r="P381" s="81">
        <v>0</v>
      </c>
      <c r="Q381" s="81">
        <v>0</v>
      </c>
      <c r="R381" s="81">
        <v>0</v>
      </c>
      <c r="S381" s="81">
        <v>0</v>
      </c>
      <c r="T381" s="81">
        <v>0</v>
      </c>
      <c r="U381" s="81">
        <v>0</v>
      </c>
      <c r="V381" s="81">
        <v>0</v>
      </c>
      <c r="W381" s="81">
        <v>0</v>
      </c>
      <c r="X381" s="81">
        <v>0</v>
      </c>
      <c r="Y381" s="81">
        <v>0</v>
      </c>
      <c r="Z381" s="81">
        <v>0</v>
      </c>
      <c r="AA381" s="81">
        <v>0</v>
      </c>
      <c r="AB381" s="81">
        <v>0</v>
      </c>
      <c r="AC381" s="81">
        <v>0</v>
      </c>
      <c r="AD381" s="81"/>
      <c r="AE381" s="81"/>
      <c r="AF381" s="81"/>
      <c r="AG381" s="81"/>
      <c r="AH381" s="81"/>
      <c r="AI381" s="81"/>
      <c r="AJ381" s="81"/>
      <c r="AK381" s="81"/>
      <c r="AL381" s="81"/>
      <c r="AM381" s="81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1"/>
      <c r="BD381" s="81"/>
      <c r="BE381" s="81"/>
      <c r="BF381" s="81"/>
      <c r="BG381" s="81"/>
      <c r="BH381" s="81"/>
      <c r="BI381" s="81"/>
      <c r="BJ381" s="81"/>
      <c r="BK381" s="81"/>
      <c r="BL381" s="81"/>
      <c r="BM381" s="81"/>
      <c r="BN381" s="81"/>
      <c r="BO381" s="81"/>
    </row>
    <row r="382" spans="1:67" ht="15" hidden="1" x14ac:dyDescent="0.25">
      <c r="A382" s="90" t="s">
        <v>92</v>
      </c>
      <c r="B382" s="90" t="s">
        <v>535</v>
      </c>
      <c r="C382" s="81">
        <v>0</v>
      </c>
      <c r="D382" s="81">
        <v>0.6</v>
      </c>
      <c r="E382" s="81">
        <v>0</v>
      </c>
      <c r="F382" s="81">
        <v>0</v>
      </c>
      <c r="G382" s="81">
        <v>0</v>
      </c>
      <c r="H382" s="81">
        <v>0</v>
      </c>
      <c r="I382" s="81">
        <v>0</v>
      </c>
      <c r="J382" s="81">
        <v>0</v>
      </c>
      <c r="K382" s="81">
        <v>0</v>
      </c>
      <c r="L382" s="81">
        <v>0</v>
      </c>
      <c r="M382" s="81">
        <v>0</v>
      </c>
      <c r="N382" s="81">
        <v>0</v>
      </c>
      <c r="O382" s="81">
        <v>43.7</v>
      </c>
      <c r="P382" s="81">
        <v>0</v>
      </c>
      <c r="Q382" s="81">
        <v>0</v>
      </c>
      <c r="R382" s="81">
        <v>8.8000000000000007</v>
      </c>
      <c r="S382" s="81">
        <v>0</v>
      </c>
      <c r="T382" s="81">
        <v>0</v>
      </c>
      <c r="U382" s="81">
        <v>0</v>
      </c>
      <c r="V382" s="81">
        <v>0</v>
      </c>
      <c r="W382" s="81">
        <v>0</v>
      </c>
      <c r="X382" s="81">
        <v>0</v>
      </c>
      <c r="Y382" s="81">
        <v>5.0999999999999996</v>
      </c>
      <c r="Z382" s="81">
        <v>16.3</v>
      </c>
      <c r="AA382" s="81">
        <v>0</v>
      </c>
      <c r="AB382" s="81">
        <v>0</v>
      </c>
      <c r="AC382" s="81">
        <v>66.7</v>
      </c>
      <c r="AD382" s="81"/>
      <c r="AE382" s="81"/>
      <c r="AF382" s="81"/>
      <c r="AG382" s="81"/>
      <c r="AH382" s="81"/>
      <c r="AI382" s="81"/>
      <c r="AJ382" s="81"/>
      <c r="AK382" s="81"/>
      <c r="AL382" s="81"/>
      <c r="AM382" s="81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1"/>
      <c r="BD382" s="81"/>
      <c r="BE382" s="81"/>
      <c r="BF382" s="81"/>
      <c r="BG382" s="81"/>
      <c r="BH382" s="81"/>
      <c r="BI382" s="81"/>
      <c r="BJ382" s="81"/>
      <c r="BK382" s="81"/>
      <c r="BL382" s="81"/>
      <c r="BM382" s="81"/>
      <c r="BN382" s="81"/>
      <c r="BO382" s="81"/>
    </row>
    <row r="383" spans="1:67" ht="15" hidden="1" x14ac:dyDescent="0.25">
      <c r="A383" s="90" t="s">
        <v>143</v>
      </c>
      <c r="B383" s="90" t="s">
        <v>536</v>
      </c>
      <c r="C383" s="81">
        <v>0</v>
      </c>
      <c r="D383" s="81">
        <v>0.57999999999999996</v>
      </c>
      <c r="E383" s="81">
        <v>0</v>
      </c>
      <c r="F383" s="81">
        <v>0</v>
      </c>
      <c r="G383" s="81">
        <v>0</v>
      </c>
      <c r="H383" s="81">
        <v>0</v>
      </c>
      <c r="I383" s="81">
        <v>0</v>
      </c>
      <c r="J383" s="81">
        <v>0</v>
      </c>
      <c r="K383" s="81">
        <v>0</v>
      </c>
      <c r="L383" s="81">
        <v>12.4</v>
      </c>
      <c r="M383" s="81">
        <v>0</v>
      </c>
      <c r="N383" s="81">
        <v>0</v>
      </c>
      <c r="O383" s="81">
        <v>11.5</v>
      </c>
      <c r="P383" s="81">
        <v>0</v>
      </c>
      <c r="Q383" s="81">
        <v>0</v>
      </c>
      <c r="R383" s="81">
        <v>0</v>
      </c>
      <c r="S383" s="81">
        <v>0</v>
      </c>
      <c r="T383" s="81">
        <v>0</v>
      </c>
      <c r="U383" s="81">
        <v>0</v>
      </c>
      <c r="V383" s="81">
        <v>0</v>
      </c>
      <c r="W383" s="81">
        <v>0</v>
      </c>
      <c r="X383" s="81">
        <v>0</v>
      </c>
      <c r="Y383" s="81">
        <v>0</v>
      </c>
      <c r="Z383" s="81">
        <v>0</v>
      </c>
      <c r="AA383" s="81">
        <v>0</v>
      </c>
      <c r="AB383" s="81">
        <v>0</v>
      </c>
      <c r="AC383" s="81">
        <v>25.8</v>
      </c>
      <c r="AD383" s="81"/>
      <c r="AE383" s="81"/>
      <c r="AF383" s="81"/>
      <c r="AG383" s="81"/>
      <c r="AH383" s="81"/>
      <c r="AI383" s="81"/>
      <c r="AJ383" s="81"/>
      <c r="AK383" s="81"/>
      <c r="AL383" s="81"/>
      <c r="AM383" s="81"/>
      <c r="AN383" s="81"/>
      <c r="AO383" s="81"/>
      <c r="AP383" s="81"/>
      <c r="AQ383" s="81"/>
      <c r="AR383" s="81"/>
      <c r="AS383" s="81"/>
      <c r="AT383" s="81"/>
      <c r="AU383" s="81"/>
      <c r="AV383" s="81"/>
      <c r="AW383" s="81"/>
      <c r="AX383" s="81"/>
      <c r="AY383" s="81"/>
      <c r="AZ383" s="81"/>
      <c r="BA383" s="81"/>
      <c r="BB383" s="81"/>
      <c r="BC383" s="81"/>
      <c r="BD383" s="81"/>
      <c r="BE383" s="81"/>
      <c r="BF383" s="81"/>
      <c r="BG383" s="81"/>
      <c r="BH383" s="81"/>
      <c r="BI383" s="81"/>
      <c r="BJ383" s="81"/>
      <c r="BK383" s="81"/>
      <c r="BL383" s="81"/>
      <c r="BM383" s="81"/>
      <c r="BN383" s="81"/>
      <c r="BO383" s="81"/>
    </row>
    <row r="384" spans="1:67" ht="15" hidden="1" x14ac:dyDescent="0.25">
      <c r="A384" s="90" t="s">
        <v>537</v>
      </c>
      <c r="B384" s="90" t="s">
        <v>538</v>
      </c>
      <c r="C384" s="81">
        <v>0</v>
      </c>
      <c r="D384" s="81">
        <v>1.46</v>
      </c>
      <c r="E384" s="81">
        <v>0</v>
      </c>
      <c r="F384" s="81">
        <v>0</v>
      </c>
      <c r="G384" s="81">
        <v>0</v>
      </c>
      <c r="H384" s="81">
        <v>0</v>
      </c>
      <c r="I384" s="81">
        <v>0</v>
      </c>
      <c r="J384" s="81">
        <v>0</v>
      </c>
      <c r="K384" s="81">
        <v>0</v>
      </c>
      <c r="L384" s="81">
        <v>7</v>
      </c>
      <c r="M384" s="81">
        <v>0</v>
      </c>
      <c r="N384" s="81">
        <v>9</v>
      </c>
      <c r="O384" s="81">
        <v>17</v>
      </c>
      <c r="P384" s="81">
        <v>0</v>
      </c>
      <c r="Q384" s="81">
        <v>0</v>
      </c>
      <c r="R384" s="81">
        <v>0</v>
      </c>
      <c r="S384" s="81">
        <v>0</v>
      </c>
      <c r="T384" s="81">
        <v>0</v>
      </c>
      <c r="U384" s="81">
        <v>0</v>
      </c>
      <c r="V384" s="81">
        <v>0</v>
      </c>
      <c r="W384" s="81">
        <v>0</v>
      </c>
      <c r="X384" s="81">
        <v>0</v>
      </c>
      <c r="Y384" s="81">
        <v>0</v>
      </c>
      <c r="Z384" s="81">
        <v>0</v>
      </c>
      <c r="AA384" s="81">
        <v>0</v>
      </c>
      <c r="AB384" s="81">
        <v>0</v>
      </c>
      <c r="AC384" s="81">
        <v>29</v>
      </c>
      <c r="AD384" s="81"/>
      <c r="AE384" s="81"/>
      <c r="AF384" s="81"/>
      <c r="AG384" s="81"/>
      <c r="AH384" s="81"/>
      <c r="AI384" s="81"/>
      <c r="AJ384" s="81"/>
      <c r="AK384" s="81"/>
      <c r="AL384" s="81"/>
      <c r="AM384" s="81"/>
      <c r="AN384" s="81"/>
      <c r="AO384" s="81"/>
      <c r="AP384" s="81"/>
      <c r="AQ384" s="81"/>
      <c r="AR384" s="81"/>
      <c r="AS384" s="81"/>
      <c r="AT384" s="81"/>
      <c r="AU384" s="81"/>
      <c r="AV384" s="81"/>
      <c r="AW384" s="81"/>
      <c r="AX384" s="81"/>
      <c r="AY384" s="81"/>
      <c r="AZ384" s="81"/>
      <c r="BA384" s="81"/>
      <c r="BB384" s="81"/>
      <c r="BC384" s="81"/>
      <c r="BD384" s="81"/>
      <c r="BE384" s="81"/>
      <c r="BF384" s="81"/>
      <c r="BG384" s="81"/>
      <c r="BH384" s="81"/>
      <c r="BI384" s="81"/>
      <c r="BJ384" s="81"/>
      <c r="BK384" s="81"/>
      <c r="BL384" s="81"/>
      <c r="BM384" s="81"/>
      <c r="BN384" s="81"/>
      <c r="BO384" s="81"/>
    </row>
    <row r="385" spans="1:67" ht="15" hidden="1" x14ac:dyDescent="0.25">
      <c r="A385" s="90" t="s">
        <v>518</v>
      </c>
      <c r="B385" s="90" t="s">
        <v>539</v>
      </c>
      <c r="C385" s="81">
        <v>0</v>
      </c>
      <c r="D385" s="81">
        <v>0</v>
      </c>
      <c r="E385" s="81">
        <v>0</v>
      </c>
      <c r="F385" s="81">
        <v>0</v>
      </c>
      <c r="G385" s="81">
        <v>28.6</v>
      </c>
      <c r="H385" s="81">
        <v>0</v>
      </c>
      <c r="I385" s="81">
        <v>0</v>
      </c>
      <c r="J385" s="81">
        <v>0</v>
      </c>
      <c r="K385" s="81">
        <v>0</v>
      </c>
      <c r="L385" s="81">
        <v>0</v>
      </c>
      <c r="M385" s="81">
        <v>0</v>
      </c>
      <c r="N385" s="81">
        <v>0</v>
      </c>
      <c r="O385" s="81">
        <v>0</v>
      </c>
      <c r="P385" s="81">
        <v>0</v>
      </c>
      <c r="Q385" s="81">
        <v>0</v>
      </c>
      <c r="R385" s="81">
        <v>14.2</v>
      </c>
      <c r="S385" s="81">
        <v>0</v>
      </c>
      <c r="T385" s="81">
        <v>0</v>
      </c>
      <c r="U385" s="81">
        <v>0</v>
      </c>
      <c r="V385" s="81">
        <v>0</v>
      </c>
      <c r="W385" s="81">
        <v>13.8</v>
      </c>
      <c r="X385" s="81">
        <v>0</v>
      </c>
      <c r="Y385" s="81">
        <v>0</v>
      </c>
      <c r="Z385" s="81">
        <v>0</v>
      </c>
      <c r="AA385" s="81">
        <v>0</v>
      </c>
      <c r="AB385" s="81">
        <v>0</v>
      </c>
      <c r="AC385" s="81">
        <v>38.5</v>
      </c>
      <c r="AD385" s="81"/>
      <c r="AE385" s="81"/>
      <c r="AF385" s="81"/>
      <c r="AG385" s="81"/>
      <c r="AH385" s="81"/>
      <c r="AI385" s="81"/>
      <c r="AJ385" s="81"/>
      <c r="AK385" s="81"/>
      <c r="AL385" s="81"/>
      <c r="AM385" s="81"/>
      <c r="AN385" s="81"/>
      <c r="AO385" s="81"/>
      <c r="AP385" s="81"/>
      <c r="AQ385" s="81"/>
      <c r="AR385" s="81"/>
      <c r="AS385" s="81"/>
      <c r="AT385" s="81"/>
      <c r="AU385" s="81"/>
      <c r="AV385" s="81"/>
      <c r="AW385" s="81"/>
      <c r="AX385" s="81"/>
      <c r="AY385" s="81"/>
      <c r="AZ385" s="81"/>
      <c r="BA385" s="81"/>
      <c r="BB385" s="81"/>
      <c r="BC385" s="81"/>
      <c r="BD385" s="81"/>
      <c r="BE385" s="81"/>
      <c r="BF385" s="81"/>
      <c r="BG385" s="81"/>
      <c r="BH385" s="81"/>
      <c r="BI385" s="81"/>
      <c r="BJ385" s="81"/>
      <c r="BK385" s="81"/>
      <c r="BL385" s="81"/>
      <c r="BM385" s="81"/>
      <c r="BN385" s="81"/>
      <c r="BO385" s="81"/>
    </row>
    <row r="386" spans="1:67" ht="15" hidden="1" x14ac:dyDescent="0.25">
      <c r="A386" s="90" t="s">
        <v>92</v>
      </c>
      <c r="B386" s="90" t="s">
        <v>540</v>
      </c>
      <c r="C386" s="81">
        <v>0</v>
      </c>
      <c r="D386" s="81">
        <v>1.1000000000000001</v>
      </c>
      <c r="E386" s="81">
        <v>0</v>
      </c>
      <c r="F386" s="81">
        <v>0</v>
      </c>
      <c r="G386" s="81">
        <v>0</v>
      </c>
      <c r="H386" s="81">
        <v>0</v>
      </c>
      <c r="I386" s="81">
        <v>0</v>
      </c>
      <c r="J386" s="81">
        <v>0</v>
      </c>
      <c r="K386" s="81">
        <v>0</v>
      </c>
      <c r="L386" s="81">
        <v>0</v>
      </c>
      <c r="M386" s="81">
        <v>0</v>
      </c>
      <c r="N386" s="81">
        <v>0</v>
      </c>
      <c r="O386" s="81">
        <v>30.6</v>
      </c>
      <c r="P386" s="81">
        <v>0</v>
      </c>
      <c r="Q386" s="81">
        <v>0</v>
      </c>
      <c r="R386" s="81">
        <v>0</v>
      </c>
      <c r="S386" s="81">
        <v>0</v>
      </c>
      <c r="T386" s="81">
        <v>0</v>
      </c>
      <c r="U386" s="81">
        <v>0</v>
      </c>
      <c r="V386" s="81">
        <v>0</v>
      </c>
      <c r="W386" s="81">
        <v>0</v>
      </c>
      <c r="X386" s="81">
        <v>0</v>
      </c>
      <c r="Y386" s="81">
        <v>0</v>
      </c>
      <c r="Z386" s="81">
        <v>0</v>
      </c>
      <c r="AA386" s="81">
        <v>0</v>
      </c>
      <c r="AB386" s="81">
        <v>0</v>
      </c>
      <c r="AC386" s="81">
        <v>23.1</v>
      </c>
      <c r="AD386" s="81"/>
      <c r="AE386" s="81"/>
      <c r="AF386" s="81"/>
      <c r="AG386" s="81"/>
      <c r="AH386" s="81"/>
      <c r="AI386" s="81"/>
      <c r="AJ386" s="81"/>
      <c r="AK386" s="81"/>
      <c r="AL386" s="81"/>
      <c r="AM386" s="81"/>
      <c r="AN386" s="81"/>
      <c r="AO386" s="81"/>
      <c r="AP386" s="81"/>
      <c r="AQ386" s="81"/>
      <c r="AR386" s="81"/>
      <c r="AS386" s="81"/>
      <c r="AT386" s="81"/>
      <c r="AU386" s="81"/>
      <c r="AV386" s="81"/>
      <c r="AW386" s="81"/>
      <c r="AX386" s="81"/>
      <c r="AY386" s="81"/>
      <c r="AZ386" s="81"/>
      <c r="BA386" s="81"/>
      <c r="BB386" s="81"/>
      <c r="BC386" s="81"/>
      <c r="BD386" s="81"/>
      <c r="BE386" s="81"/>
      <c r="BF386" s="81"/>
      <c r="BG386" s="81"/>
      <c r="BH386" s="81"/>
      <c r="BI386" s="81"/>
      <c r="BJ386" s="81"/>
      <c r="BK386" s="81"/>
      <c r="BL386" s="81"/>
      <c r="BM386" s="81"/>
      <c r="BN386" s="81"/>
      <c r="BO386" s="81"/>
    </row>
    <row r="387" spans="1:67" ht="15" hidden="1" x14ac:dyDescent="0.25">
      <c r="A387" s="90" t="s">
        <v>518</v>
      </c>
      <c r="B387" s="90" t="s">
        <v>541</v>
      </c>
      <c r="C387" s="81">
        <v>0</v>
      </c>
      <c r="D387" s="81">
        <v>0.41</v>
      </c>
      <c r="E387" s="81">
        <v>0</v>
      </c>
      <c r="F387" s="81">
        <v>0</v>
      </c>
      <c r="G387" s="81">
        <v>0</v>
      </c>
      <c r="H387" s="81">
        <v>0</v>
      </c>
      <c r="I387" s="81">
        <v>0</v>
      </c>
      <c r="J387" s="81">
        <v>0</v>
      </c>
      <c r="K387" s="81">
        <v>0</v>
      </c>
      <c r="L387" s="81">
        <v>0</v>
      </c>
      <c r="M387" s="81">
        <v>0</v>
      </c>
      <c r="N387" s="81">
        <v>0</v>
      </c>
      <c r="O387" s="81">
        <v>0</v>
      </c>
      <c r="P387" s="81">
        <v>0</v>
      </c>
      <c r="Q387" s="81">
        <v>0</v>
      </c>
      <c r="R387" s="81">
        <v>0</v>
      </c>
      <c r="S387" s="81">
        <v>5.6</v>
      </c>
      <c r="T387" s="81">
        <v>0</v>
      </c>
      <c r="U387" s="81">
        <v>0</v>
      </c>
      <c r="V387" s="81">
        <v>0</v>
      </c>
      <c r="W387" s="81">
        <v>0</v>
      </c>
      <c r="X387" s="81">
        <v>0</v>
      </c>
      <c r="Y387" s="81">
        <v>0</v>
      </c>
      <c r="Z387" s="81">
        <v>0</v>
      </c>
      <c r="AA387" s="81">
        <v>0</v>
      </c>
      <c r="AB387" s="81">
        <v>0</v>
      </c>
      <c r="AC387" s="81">
        <v>4.83</v>
      </c>
      <c r="AD387" s="81"/>
      <c r="AE387" s="81"/>
      <c r="AF387" s="81"/>
      <c r="AG387" s="81"/>
      <c r="AH387" s="81"/>
      <c r="AI387" s="81"/>
      <c r="AJ387" s="81"/>
      <c r="AK387" s="81"/>
      <c r="AL387" s="81"/>
      <c r="AM387" s="81"/>
      <c r="AN387" s="81"/>
      <c r="AO387" s="81"/>
      <c r="AP387" s="81"/>
      <c r="AQ387" s="81"/>
      <c r="AR387" s="81"/>
      <c r="AS387" s="81"/>
      <c r="AT387" s="81"/>
      <c r="AU387" s="81"/>
      <c r="AV387" s="81"/>
      <c r="AW387" s="81"/>
      <c r="AX387" s="81"/>
      <c r="AY387" s="81"/>
      <c r="AZ387" s="81"/>
      <c r="BA387" s="81"/>
      <c r="BB387" s="81"/>
      <c r="BC387" s="81"/>
      <c r="BD387" s="81"/>
      <c r="BE387" s="81"/>
      <c r="BF387" s="81"/>
      <c r="BG387" s="81"/>
      <c r="BH387" s="81"/>
      <c r="BI387" s="81"/>
      <c r="BJ387" s="81"/>
      <c r="BK387" s="81"/>
      <c r="BL387" s="81"/>
      <c r="BM387" s="81"/>
      <c r="BN387" s="81"/>
      <c r="BO387" s="81"/>
    </row>
    <row r="388" spans="1:67" ht="15" hidden="1" x14ac:dyDescent="0.25">
      <c r="A388" s="90" t="s">
        <v>159</v>
      </c>
      <c r="B388" s="90" t="s">
        <v>542</v>
      </c>
      <c r="C388" s="81">
        <v>0</v>
      </c>
      <c r="D388" s="81">
        <v>0.318</v>
      </c>
      <c r="E388" s="81">
        <v>0</v>
      </c>
      <c r="F388" s="81">
        <v>0</v>
      </c>
      <c r="G388" s="81">
        <v>0</v>
      </c>
      <c r="H388" s="81">
        <v>0</v>
      </c>
      <c r="I388" s="81">
        <v>0</v>
      </c>
      <c r="J388" s="81">
        <v>0</v>
      </c>
      <c r="K388" s="81">
        <v>0</v>
      </c>
      <c r="L388" s="81">
        <v>0</v>
      </c>
      <c r="M388" s="81">
        <v>0</v>
      </c>
      <c r="N388" s="81">
        <v>0</v>
      </c>
      <c r="O388" s="81">
        <v>0</v>
      </c>
      <c r="P388" s="81">
        <v>0</v>
      </c>
      <c r="Q388" s="81">
        <v>0</v>
      </c>
      <c r="R388" s="81">
        <v>0</v>
      </c>
      <c r="S388" s="81">
        <v>0</v>
      </c>
      <c r="T388" s="81">
        <v>0</v>
      </c>
      <c r="U388" s="81">
        <v>0</v>
      </c>
      <c r="V388" s="81">
        <v>0</v>
      </c>
      <c r="W388" s="81">
        <v>0</v>
      </c>
      <c r="X388" s="81">
        <v>0</v>
      </c>
      <c r="Y388" s="81">
        <v>0</v>
      </c>
      <c r="Z388" s="81">
        <v>0</v>
      </c>
      <c r="AA388" s="81">
        <v>0</v>
      </c>
      <c r="AB388" s="81">
        <v>0</v>
      </c>
      <c r="AC388" s="81">
        <v>0.318</v>
      </c>
      <c r="AD388" s="81"/>
      <c r="AE388" s="81"/>
      <c r="AF388" s="81"/>
      <c r="AG388" s="81"/>
      <c r="AH388" s="81"/>
      <c r="AI388" s="81"/>
      <c r="AJ388" s="81"/>
      <c r="AK388" s="81"/>
      <c r="AL388" s="81"/>
      <c r="AM388" s="81"/>
      <c r="AN388" s="81"/>
      <c r="AO388" s="81"/>
      <c r="AP388" s="81"/>
      <c r="AQ388" s="81"/>
      <c r="AR388" s="81"/>
      <c r="AS388" s="81"/>
      <c r="AT388" s="81"/>
      <c r="AU388" s="81"/>
      <c r="AV388" s="81"/>
      <c r="AW388" s="81"/>
      <c r="AX388" s="81"/>
      <c r="AY388" s="81"/>
      <c r="AZ388" s="81"/>
      <c r="BA388" s="81"/>
      <c r="BB388" s="81"/>
      <c r="BC388" s="81"/>
      <c r="BD388" s="81"/>
      <c r="BE388" s="81"/>
      <c r="BF388" s="81"/>
      <c r="BG388" s="81"/>
      <c r="BH388" s="81"/>
      <c r="BI388" s="81"/>
      <c r="BJ388" s="81"/>
      <c r="BK388" s="81"/>
      <c r="BL388" s="81"/>
      <c r="BM388" s="81"/>
      <c r="BN388" s="81"/>
      <c r="BO388" s="81"/>
    </row>
    <row r="389" spans="1:67" ht="15" hidden="1" x14ac:dyDescent="0.25">
      <c r="A389" s="90" t="s">
        <v>204</v>
      </c>
      <c r="B389" s="90" t="s">
        <v>643</v>
      </c>
      <c r="C389" s="81">
        <v>0</v>
      </c>
      <c r="D389" s="81">
        <v>2</v>
      </c>
      <c r="E389" s="81">
        <v>0</v>
      </c>
      <c r="F389" s="81">
        <v>0</v>
      </c>
      <c r="G389" s="81">
        <v>0</v>
      </c>
      <c r="H389" s="81">
        <v>0</v>
      </c>
      <c r="I389" s="81">
        <v>0</v>
      </c>
      <c r="J389" s="81">
        <v>0</v>
      </c>
      <c r="K389" s="81">
        <v>0</v>
      </c>
      <c r="L389" s="81">
        <v>0</v>
      </c>
      <c r="M389" s="81">
        <v>0</v>
      </c>
      <c r="N389" s="81">
        <v>0</v>
      </c>
      <c r="O389" s="81">
        <v>0</v>
      </c>
      <c r="P389" s="81">
        <v>0</v>
      </c>
      <c r="Q389" s="81">
        <v>0</v>
      </c>
      <c r="R389" s="81">
        <v>0</v>
      </c>
      <c r="S389" s="81">
        <v>10</v>
      </c>
      <c r="T389" s="81">
        <v>0</v>
      </c>
      <c r="U389" s="81">
        <v>0</v>
      </c>
      <c r="V389" s="81">
        <v>0</v>
      </c>
      <c r="W389" s="81">
        <v>0</v>
      </c>
      <c r="X389" s="81">
        <v>0</v>
      </c>
      <c r="Y389" s="81">
        <v>0</v>
      </c>
      <c r="Z389" s="81">
        <v>0</v>
      </c>
      <c r="AA389" s="81">
        <v>0</v>
      </c>
      <c r="AB389" s="81">
        <v>0</v>
      </c>
      <c r="AC389" s="81">
        <v>11</v>
      </c>
      <c r="AD389" s="81"/>
      <c r="AE389" s="81"/>
      <c r="AF389" s="81"/>
      <c r="AG389" s="81"/>
      <c r="AH389" s="81"/>
      <c r="AI389" s="81"/>
      <c r="AJ389" s="81"/>
      <c r="AK389" s="81"/>
      <c r="AL389" s="81"/>
      <c r="AM389" s="81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1"/>
      <c r="BD389" s="81"/>
      <c r="BE389" s="81"/>
      <c r="BF389" s="81"/>
      <c r="BG389" s="81"/>
      <c r="BH389" s="81"/>
      <c r="BI389" s="81"/>
      <c r="BJ389" s="81"/>
      <c r="BK389" s="81"/>
      <c r="BL389" s="81"/>
      <c r="BM389" s="81"/>
      <c r="BN389" s="81"/>
      <c r="BO389" s="81"/>
    </row>
    <row r="390" spans="1:67" ht="15" hidden="1" x14ac:dyDescent="0.25">
      <c r="A390" s="90" t="s">
        <v>138</v>
      </c>
      <c r="B390" s="90" t="s">
        <v>543</v>
      </c>
      <c r="C390" s="81">
        <v>0</v>
      </c>
      <c r="D390" s="81">
        <v>0.29599999999999999</v>
      </c>
      <c r="E390" s="81">
        <v>0</v>
      </c>
      <c r="F390" s="81">
        <v>0</v>
      </c>
      <c r="G390" s="81">
        <v>0</v>
      </c>
      <c r="H390" s="81">
        <v>0</v>
      </c>
      <c r="I390" s="81">
        <v>0</v>
      </c>
      <c r="J390" s="81">
        <v>0</v>
      </c>
      <c r="K390" s="81">
        <v>0</v>
      </c>
      <c r="L390" s="81">
        <v>0</v>
      </c>
      <c r="M390" s="81">
        <v>0</v>
      </c>
      <c r="N390" s="81">
        <v>0</v>
      </c>
      <c r="O390" s="81">
        <v>0</v>
      </c>
      <c r="P390" s="81">
        <v>0</v>
      </c>
      <c r="Q390" s="81">
        <v>0</v>
      </c>
      <c r="R390" s="81">
        <v>0</v>
      </c>
      <c r="S390" s="81">
        <v>0</v>
      </c>
      <c r="T390" s="81">
        <v>4.1210000000000004</v>
      </c>
      <c r="U390" s="81">
        <v>0</v>
      </c>
      <c r="V390" s="81">
        <v>0</v>
      </c>
      <c r="W390" s="81">
        <v>0</v>
      </c>
      <c r="X390" s="81">
        <v>0</v>
      </c>
      <c r="Y390" s="81">
        <v>0</v>
      </c>
      <c r="Z390" s="81">
        <v>0</v>
      </c>
      <c r="AA390" s="81">
        <v>0</v>
      </c>
      <c r="AB390" s="81">
        <v>0</v>
      </c>
      <c r="AC390" s="81">
        <v>3.9449999999999998</v>
      </c>
      <c r="AD390" s="81"/>
      <c r="AE390" s="81"/>
      <c r="AF390" s="81"/>
      <c r="AG390" s="81"/>
      <c r="AH390" s="81"/>
      <c r="AI390" s="81"/>
      <c r="AJ390" s="81"/>
      <c r="AK390" s="81"/>
      <c r="AL390" s="81"/>
      <c r="AM390" s="81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1"/>
      <c r="BD390" s="81"/>
      <c r="BE390" s="81"/>
      <c r="BF390" s="81"/>
      <c r="BG390" s="81"/>
      <c r="BH390" s="81"/>
      <c r="BI390" s="81"/>
      <c r="BJ390" s="81"/>
      <c r="BK390" s="81"/>
      <c r="BL390" s="81"/>
      <c r="BM390" s="81"/>
      <c r="BN390" s="81"/>
      <c r="BO390" s="81"/>
    </row>
    <row r="391" spans="1:67" ht="15" hidden="1" x14ac:dyDescent="0.25">
      <c r="A391" s="90" t="s">
        <v>127</v>
      </c>
      <c r="B391" s="90" t="s">
        <v>544</v>
      </c>
      <c r="C391" s="81">
        <v>0</v>
      </c>
      <c r="D391" s="81">
        <v>14.832000000000001</v>
      </c>
      <c r="E391" s="81">
        <v>0</v>
      </c>
      <c r="F391" s="81">
        <v>0</v>
      </c>
      <c r="G391" s="81">
        <v>0</v>
      </c>
      <c r="H391" s="81">
        <v>0</v>
      </c>
      <c r="I391" s="81">
        <v>0</v>
      </c>
      <c r="J391" s="81">
        <v>3.71</v>
      </c>
      <c r="K391" s="81">
        <v>10.664</v>
      </c>
      <c r="L391" s="81">
        <v>22.798999999999999</v>
      </c>
      <c r="M391" s="81">
        <v>65.516999999999996</v>
      </c>
      <c r="N391" s="81">
        <v>0</v>
      </c>
      <c r="O391" s="81">
        <v>32.043999999999997</v>
      </c>
      <c r="P391" s="81">
        <v>0</v>
      </c>
      <c r="Q391" s="81">
        <v>0</v>
      </c>
      <c r="R391" s="81">
        <v>0</v>
      </c>
      <c r="S391" s="81">
        <v>0</v>
      </c>
      <c r="T391" s="81">
        <v>0.54</v>
      </c>
      <c r="U391" s="81">
        <v>0</v>
      </c>
      <c r="V391" s="81">
        <v>0</v>
      </c>
      <c r="W391" s="81">
        <v>0</v>
      </c>
      <c r="X391" s="81">
        <v>0</v>
      </c>
      <c r="Y391" s="81">
        <v>0</v>
      </c>
      <c r="Z391" s="81">
        <v>0</v>
      </c>
      <c r="AA391" s="81">
        <v>0</v>
      </c>
      <c r="AB391" s="81">
        <v>0</v>
      </c>
      <c r="AC391" s="81">
        <v>142.26300000000001</v>
      </c>
      <c r="AD391" s="81"/>
      <c r="AE391" s="81"/>
      <c r="AF391" s="81"/>
      <c r="AG391" s="81"/>
      <c r="AH391" s="81"/>
      <c r="AI391" s="81"/>
      <c r="AJ391" s="81"/>
      <c r="AK391" s="81"/>
      <c r="AL391" s="81"/>
      <c r="AM391" s="81"/>
      <c r="AN391" s="81"/>
      <c r="AO391" s="81"/>
      <c r="AP391" s="81"/>
      <c r="AQ391" s="81"/>
      <c r="AR391" s="81"/>
      <c r="AS391" s="81"/>
      <c r="AT391" s="81"/>
      <c r="AU391" s="81"/>
      <c r="AV391" s="81"/>
      <c r="AW391" s="81"/>
      <c r="AX391" s="81"/>
      <c r="AY391" s="81"/>
      <c r="AZ391" s="81"/>
      <c r="BA391" s="81"/>
      <c r="BB391" s="81"/>
      <c r="BC391" s="81"/>
      <c r="BD391" s="81"/>
      <c r="BE391" s="81"/>
      <c r="BF391" s="81"/>
      <c r="BG391" s="81"/>
      <c r="BH391" s="81"/>
      <c r="BI391" s="81"/>
      <c r="BJ391" s="81"/>
      <c r="BK391" s="81"/>
      <c r="BL391" s="81"/>
      <c r="BM391" s="81"/>
      <c r="BN391" s="81"/>
      <c r="BO391" s="81"/>
    </row>
    <row r="392" spans="1:67" ht="15" hidden="1" x14ac:dyDescent="0.25">
      <c r="A392" s="90" t="s">
        <v>92</v>
      </c>
      <c r="B392" s="90" t="s">
        <v>545</v>
      </c>
      <c r="C392" s="81">
        <v>0</v>
      </c>
      <c r="D392" s="81">
        <v>2</v>
      </c>
      <c r="E392" s="81">
        <v>0</v>
      </c>
      <c r="F392" s="81">
        <v>0</v>
      </c>
      <c r="G392" s="81">
        <v>0</v>
      </c>
      <c r="H392" s="81">
        <v>0</v>
      </c>
      <c r="I392" s="81">
        <v>0</v>
      </c>
      <c r="J392" s="81">
        <v>0</v>
      </c>
      <c r="K392" s="81">
        <v>0</v>
      </c>
      <c r="L392" s="81">
        <v>34.200000000000003</v>
      </c>
      <c r="M392" s="81">
        <v>0</v>
      </c>
      <c r="N392" s="81">
        <v>37.5</v>
      </c>
      <c r="O392" s="81">
        <v>10.6</v>
      </c>
      <c r="P392" s="81">
        <v>0</v>
      </c>
      <c r="Q392" s="81">
        <v>0</v>
      </c>
      <c r="R392" s="81">
        <v>0</v>
      </c>
      <c r="S392" s="81">
        <v>0</v>
      </c>
      <c r="T392" s="81">
        <v>0</v>
      </c>
      <c r="U392" s="81">
        <v>0</v>
      </c>
      <c r="V392" s="81">
        <v>0</v>
      </c>
      <c r="W392" s="81">
        <v>0</v>
      </c>
      <c r="X392" s="81">
        <v>0</v>
      </c>
      <c r="Y392" s="81">
        <v>0</v>
      </c>
      <c r="Z392" s="81">
        <v>0</v>
      </c>
      <c r="AA392" s="81">
        <v>0</v>
      </c>
      <c r="AB392" s="81">
        <v>0</v>
      </c>
      <c r="AC392" s="81">
        <v>71.7</v>
      </c>
      <c r="AD392" s="81"/>
      <c r="AE392" s="81"/>
      <c r="AF392" s="81"/>
      <c r="AG392" s="81"/>
      <c r="AH392" s="81"/>
      <c r="AI392" s="81"/>
      <c r="AJ392" s="81"/>
      <c r="AK392" s="81"/>
      <c r="AL392" s="81"/>
      <c r="AM392" s="81"/>
      <c r="AN392" s="81"/>
      <c r="AO392" s="81"/>
      <c r="AP392" s="81"/>
      <c r="AQ392" s="81"/>
      <c r="AR392" s="81"/>
      <c r="AS392" s="81"/>
      <c r="AT392" s="81"/>
      <c r="AU392" s="81"/>
      <c r="AV392" s="81"/>
      <c r="AW392" s="81"/>
      <c r="AX392" s="81"/>
      <c r="AY392" s="81"/>
      <c r="AZ392" s="81"/>
      <c r="BA392" s="81"/>
      <c r="BB392" s="81"/>
      <c r="BC392" s="81"/>
      <c r="BD392" s="81"/>
      <c r="BE392" s="81"/>
      <c r="BF392" s="81"/>
      <c r="BG392" s="81"/>
      <c r="BH392" s="81"/>
      <c r="BI392" s="81"/>
      <c r="BJ392" s="81"/>
      <c r="BK392" s="81"/>
      <c r="BL392" s="81"/>
      <c r="BM392" s="81"/>
      <c r="BN392" s="81"/>
      <c r="BO392" s="81"/>
    </row>
    <row r="393" spans="1:67" ht="15" hidden="1" x14ac:dyDescent="0.25">
      <c r="A393" s="90" t="s">
        <v>157</v>
      </c>
      <c r="B393" s="90" t="s">
        <v>546</v>
      </c>
      <c r="C393" s="81">
        <v>0</v>
      </c>
      <c r="D393" s="81">
        <v>1.93</v>
      </c>
      <c r="E393" s="81">
        <v>0.09</v>
      </c>
      <c r="F393" s="81">
        <v>0</v>
      </c>
      <c r="G393" s="81">
        <v>0</v>
      </c>
      <c r="H393" s="81">
        <v>0</v>
      </c>
      <c r="I393" s="81">
        <v>0</v>
      </c>
      <c r="J393" s="81">
        <v>5.0999999999999996</v>
      </c>
      <c r="K393" s="81">
        <v>0</v>
      </c>
      <c r="L393" s="81">
        <v>16.8</v>
      </c>
      <c r="M393" s="81">
        <v>29.2</v>
      </c>
      <c r="N393" s="81">
        <v>7.2</v>
      </c>
      <c r="O393" s="81">
        <v>17.600000000000001</v>
      </c>
      <c r="P393" s="81">
        <v>0</v>
      </c>
      <c r="Q393" s="81">
        <v>0</v>
      </c>
      <c r="R393" s="81">
        <v>4.92</v>
      </c>
      <c r="S393" s="81">
        <v>0</v>
      </c>
      <c r="T393" s="81">
        <v>10.5</v>
      </c>
      <c r="U393" s="81">
        <v>0</v>
      </c>
      <c r="V393" s="81">
        <v>0</v>
      </c>
      <c r="W393" s="81">
        <v>0</v>
      </c>
      <c r="X393" s="81">
        <v>0</v>
      </c>
      <c r="Y393" s="81">
        <v>0</v>
      </c>
      <c r="Z393" s="81">
        <v>0</v>
      </c>
      <c r="AA393" s="81">
        <v>0</v>
      </c>
      <c r="AB393" s="81">
        <v>0</v>
      </c>
      <c r="AC393" s="81">
        <v>93.02</v>
      </c>
      <c r="AD393" s="81"/>
      <c r="AE393" s="81"/>
      <c r="AF393" s="81"/>
      <c r="AG393" s="81"/>
      <c r="AH393" s="81"/>
      <c r="AI393" s="81"/>
      <c r="AJ393" s="81"/>
      <c r="AK393" s="81"/>
      <c r="AL393" s="81"/>
      <c r="AM393" s="81"/>
      <c r="AN393" s="81"/>
      <c r="AO393" s="81"/>
      <c r="AP393" s="81"/>
      <c r="AQ393" s="81"/>
      <c r="AR393" s="81"/>
      <c r="AS393" s="81"/>
      <c r="AT393" s="81"/>
      <c r="AU393" s="81"/>
      <c r="AV393" s="81"/>
      <c r="AW393" s="81"/>
      <c r="AX393" s="81"/>
      <c r="AY393" s="81"/>
      <c r="AZ393" s="81"/>
      <c r="BA393" s="81"/>
      <c r="BB393" s="81"/>
      <c r="BC393" s="81"/>
      <c r="BD393" s="81"/>
      <c r="BE393" s="81"/>
      <c r="BF393" s="81"/>
      <c r="BG393" s="81"/>
      <c r="BH393" s="81"/>
      <c r="BI393" s="81"/>
      <c r="BJ393" s="81"/>
      <c r="BK393" s="81"/>
      <c r="BL393" s="81"/>
      <c r="BM393" s="81"/>
      <c r="BN393" s="81"/>
      <c r="BO393" s="81"/>
    </row>
    <row r="394" spans="1:67" ht="15" hidden="1" x14ac:dyDescent="0.25">
      <c r="A394" s="90" t="s">
        <v>89</v>
      </c>
      <c r="B394" s="90" t="s">
        <v>547</v>
      </c>
      <c r="C394" s="81">
        <v>0</v>
      </c>
      <c r="D394" s="81">
        <v>1.177</v>
      </c>
      <c r="E394" s="81">
        <v>0</v>
      </c>
      <c r="F394" s="81">
        <v>0</v>
      </c>
      <c r="G394" s="81">
        <v>0</v>
      </c>
      <c r="H394" s="81">
        <v>0</v>
      </c>
      <c r="I394" s="81">
        <v>0</v>
      </c>
      <c r="J394" s="81">
        <v>0</v>
      </c>
      <c r="K394" s="81">
        <v>0</v>
      </c>
      <c r="L394" s="81">
        <v>0</v>
      </c>
      <c r="M394" s="81">
        <v>0</v>
      </c>
      <c r="N394" s="81">
        <v>0</v>
      </c>
      <c r="O394" s="81">
        <v>0</v>
      </c>
      <c r="P394" s="81">
        <v>0</v>
      </c>
      <c r="Q394" s="81">
        <v>0</v>
      </c>
      <c r="R394" s="81">
        <v>0</v>
      </c>
      <c r="S394" s="81">
        <v>20.84</v>
      </c>
      <c r="T394" s="81">
        <v>0</v>
      </c>
      <c r="U394" s="81">
        <v>0</v>
      </c>
      <c r="V394" s="81">
        <v>0</v>
      </c>
      <c r="W394" s="81">
        <v>0</v>
      </c>
      <c r="X394" s="81">
        <v>0</v>
      </c>
      <c r="Y394" s="81">
        <v>0</v>
      </c>
      <c r="Z394" s="81">
        <v>0</v>
      </c>
      <c r="AA394" s="81">
        <v>0</v>
      </c>
      <c r="AB394" s="81">
        <v>0</v>
      </c>
      <c r="AC394" s="81">
        <v>15.677</v>
      </c>
      <c r="AD394" s="81"/>
      <c r="AE394" s="81"/>
      <c r="AF394" s="81"/>
      <c r="AG394" s="81"/>
      <c r="AH394" s="81"/>
      <c r="AI394" s="81"/>
      <c r="AJ394" s="81"/>
      <c r="AK394" s="81"/>
      <c r="AL394" s="81"/>
      <c r="AM394" s="81"/>
      <c r="AN394" s="81"/>
      <c r="AO394" s="81"/>
      <c r="AP394" s="81"/>
      <c r="AQ394" s="81"/>
      <c r="AR394" s="81"/>
      <c r="AS394" s="81"/>
      <c r="AT394" s="81"/>
      <c r="AU394" s="81"/>
      <c r="AV394" s="81"/>
      <c r="AW394" s="81"/>
      <c r="AX394" s="81"/>
      <c r="AY394" s="81"/>
      <c r="AZ394" s="81"/>
      <c r="BA394" s="81"/>
      <c r="BB394" s="81"/>
      <c r="BC394" s="81"/>
      <c r="BD394" s="81"/>
      <c r="BE394" s="81"/>
      <c r="BF394" s="81"/>
      <c r="BG394" s="81"/>
      <c r="BH394" s="81"/>
      <c r="BI394" s="81"/>
      <c r="BJ394" s="81"/>
      <c r="BK394" s="81"/>
      <c r="BL394" s="81"/>
      <c r="BM394" s="81"/>
      <c r="BN394" s="81"/>
      <c r="BO394" s="81"/>
    </row>
    <row r="395" spans="1:67" ht="15" hidden="1" x14ac:dyDescent="0.25">
      <c r="A395" s="90" t="s">
        <v>143</v>
      </c>
      <c r="B395" s="90" t="s">
        <v>548</v>
      </c>
      <c r="C395" s="81">
        <v>0</v>
      </c>
      <c r="D395" s="81">
        <v>0.34599999999999997</v>
      </c>
      <c r="E395" s="81">
        <v>0</v>
      </c>
      <c r="F395" s="81">
        <v>0</v>
      </c>
      <c r="G395" s="81">
        <v>0</v>
      </c>
      <c r="H395" s="81">
        <v>0</v>
      </c>
      <c r="I395" s="81">
        <v>0</v>
      </c>
      <c r="J395" s="81">
        <v>0</v>
      </c>
      <c r="K395" s="81">
        <v>0</v>
      </c>
      <c r="L395" s="81">
        <v>2.4</v>
      </c>
      <c r="M395" s="81">
        <v>0</v>
      </c>
      <c r="N395" s="81">
        <v>0</v>
      </c>
      <c r="O395" s="81">
        <v>21.9</v>
      </c>
      <c r="P395" s="81">
        <v>0</v>
      </c>
      <c r="Q395" s="81">
        <v>0</v>
      </c>
      <c r="R395" s="81">
        <v>0</v>
      </c>
      <c r="S395" s="81">
        <v>0</v>
      </c>
      <c r="T395" s="81">
        <v>0</v>
      </c>
      <c r="U395" s="81">
        <v>0</v>
      </c>
      <c r="V395" s="81">
        <v>0</v>
      </c>
      <c r="W395" s="81">
        <v>0</v>
      </c>
      <c r="X395" s="81">
        <v>0</v>
      </c>
      <c r="Y395" s="81">
        <v>0</v>
      </c>
      <c r="Z395" s="81">
        <v>0</v>
      </c>
      <c r="AA395" s="81">
        <v>0</v>
      </c>
      <c r="AB395" s="81">
        <v>0</v>
      </c>
      <c r="AC395" s="81">
        <v>26.131</v>
      </c>
      <c r="AD395" s="81"/>
      <c r="AE395" s="81"/>
      <c r="AF395" s="81"/>
      <c r="AG395" s="81"/>
      <c r="AH395" s="81"/>
      <c r="AI395" s="81"/>
      <c r="AJ395" s="81"/>
      <c r="AK395" s="81"/>
      <c r="AL395" s="81"/>
      <c r="AM395" s="81"/>
      <c r="AN395" s="81"/>
      <c r="AO395" s="81"/>
      <c r="AP395" s="81"/>
      <c r="AQ395" s="81"/>
      <c r="AR395" s="81"/>
      <c r="AS395" s="81"/>
      <c r="AT395" s="81"/>
      <c r="AU395" s="81"/>
      <c r="AV395" s="81"/>
      <c r="AW395" s="81"/>
      <c r="AX395" s="81"/>
      <c r="AY395" s="81"/>
      <c r="AZ395" s="81"/>
      <c r="BA395" s="81"/>
      <c r="BB395" s="81"/>
      <c r="BC395" s="81"/>
      <c r="BD395" s="81"/>
      <c r="BE395" s="81"/>
      <c r="BF395" s="81"/>
      <c r="BG395" s="81"/>
      <c r="BH395" s="81"/>
      <c r="BI395" s="81"/>
      <c r="BJ395" s="81"/>
      <c r="BK395" s="81"/>
      <c r="BL395" s="81"/>
      <c r="BM395" s="81"/>
      <c r="BN395" s="81"/>
      <c r="BO395" s="81"/>
    </row>
    <row r="396" spans="1:67" ht="15" hidden="1" x14ac:dyDescent="0.25">
      <c r="A396" s="90" t="s">
        <v>407</v>
      </c>
      <c r="B396" s="90" t="s">
        <v>549</v>
      </c>
      <c r="C396" s="81">
        <v>0</v>
      </c>
      <c r="D396" s="81">
        <v>0.45</v>
      </c>
      <c r="E396" s="81">
        <v>0</v>
      </c>
      <c r="F396" s="81">
        <v>0</v>
      </c>
      <c r="G396" s="81">
        <v>0</v>
      </c>
      <c r="H396" s="81">
        <v>0</v>
      </c>
      <c r="I396" s="81">
        <v>0</v>
      </c>
      <c r="J396" s="81">
        <v>0</v>
      </c>
      <c r="K396" s="81">
        <v>0</v>
      </c>
      <c r="L396" s="81">
        <v>0</v>
      </c>
      <c r="M396" s="81">
        <v>0</v>
      </c>
      <c r="N396" s="81">
        <v>0</v>
      </c>
      <c r="O396" s="81">
        <v>0</v>
      </c>
      <c r="P396" s="81">
        <v>0</v>
      </c>
      <c r="Q396" s="81">
        <v>0</v>
      </c>
      <c r="R396" s="81">
        <v>0</v>
      </c>
      <c r="S396" s="81">
        <v>0</v>
      </c>
      <c r="T396" s="81">
        <v>4</v>
      </c>
      <c r="U396" s="81">
        <v>0</v>
      </c>
      <c r="V396" s="81">
        <v>0</v>
      </c>
      <c r="W396" s="81">
        <v>0</v>
      </c>
      <c r="X396" s="81">
        <v>0</v>
      </c>
      <c r="Y396" s="81">
        <v>0</v>
      </c>
      <c r="Z396" s="81">
        <v>0</v>
      </c>
      <c r="AA396" s="81">
        <v>0.13</v>
      </c>
      <c r="AB396" s="81">
        <v>0</v>
      </c>
      <c r="AC396" s="81">
        <v>3.8</v>
      </c>
      <c r="AD396" s="81"/>
      <c r="AE396" s="81"/>
      <c r="AF396" s="81"/>
      <c r="AG396" s="81"/>
      <c r="AH396" s="81"/>
      <c r="AI396" s="81"/>
      <c r="AJ396" s="81"/>
      <c r="AK396" s="81"/>
      <c r="AL396" s="81"/>
      <c r="AM396" s="81"/>
      <c r="AN396" s="81"/>
      <c r="AO396" s="81"/>
      <c r="AP396" s="81"/>
      <c r="AQ396" s="81"/>
      <c r="AR396" s="81"/>
      <c r="AS396" s="81"/>
      <c r="AT396" s="81"/>
      <c r="AU396" s="81"/>
      <c r="AV396" s="81"/>
      <c r="AW396" s="81"/>
      <c r="AX396" s="81"/>
      <c r="AY396" s="81"/>
      <c r="AZ396" s="81"/>
      <c r="BA396" s="81"/>
      <c r="BB396" s="81"/>
      <c r="BC396" s="81"/>
      <c r="BD396" s="81"/>
      <c r="BE396" s="81"/>
      <c r="BF396" s="81"/>
      <c r="BG396" s="81"/>
      <c r="BH396" s="81"/>
      <c r="BI396" s="81"/>
      <c r="BJ396" s="81"/>
      <c r="BK396" s="81"/>
      <c r="BL396" s="81"/>
      <c r="BM396" s="81"/>
      <c r="BN396" s="81"/>
      <c r="BO396" s="81"/>
    </row>
    <row r="397" spans="1:67" ht="15" hidden="1" x14ac:dyDescent="0.25">
      <c r="A397" s="90" t="s">
        <v>206</v>
      </c>
      <c r="B397" s="90" t="s">
        <v>550</v>
      </c>
      <c r="C397" s="81">
        <v>0</v>
      </c>
      <c r="D397" s="81">
        <v>0</v>
      </c>
      <c r="E397" s="81">
        <v>0</v>
      </c>
      <c r="F397" s="81">
        <v>0</v>
      </c>
      <c r="G397" s="81">
        <v>0</v>
      </c>
      <c r="H397" s="81">
        <v>0</v>
      </c>
      <c r="I397" s="81">
        <v>0</v>
      </c>
      <c r="J397" s="81">
        <v>5.6</v>
      </c>
      <c r="K397" s="81">
        <v>0</v>
      </c>
      <c r="L397" s="81">
        <v>0</v>
      </c>
      <c r="M397" s="81">
        <v>0</v>
      </c>
      <c r="N397" s="81">
        <v>0</v>
      </c>
      <c r="O397" s="81">
        <v>0</v>
      </c>
      <c r="P397" s="81">
        <v>0</v>
      </c>
      <c r="Q397" s="81">
        <v>0.2</v>
      </c>
      <c r="R397" s="81">
        <v>7.2</v>
      </c>
      <c r="S397" s="81">
        <v>0</v>
      </c>
      <c r="T397" s="81">
        <v>0</v>
      </c>
      <c r="U397" s="81">
        <v>0</v>
      </c>
      <c r="V397" s="81">
        <v>0</v>
      </c>
      <c r="W397" s="81">
        <v>158.4</v>
      </c>
      <c r="X397" s="81">
        <v>0</v>
      </c>
      <c r="Y397" s="81">
        <v>11.9</v>
      </c>
      <c r="Z397" s="81">
        <v>29.8</v>
      </c>
      <c r="AA397" s="81">
        <v>0</v>
      </c>
      <c r="AB397" s="81">
        <v>0</v>
      </c>
      <c r="AC397" s="81">
        <v>199</v>
      </c>
      <c r="AD397" s="81"/>
      <c r="AE397" s="81"/>
      <c r="AF397" s="81"/>
      <c r="AG397" s="81"/>
      <c r="AH397" s="81"/>
      <c r="AI397" s="81"/>
      <c r="AJ397" s="81"/>
      <c r="AK397" s="81"/>
      <c r="AL397" s="81"/>
      <c r="AM397" s="81"/>
      <c r="AN397" s="81"/>
      <c r="AO397" s="81"/>
      <c r="AP397" s="81"/>
      <c r="AQ397" s="81"/>
      <c r="AR397" s="81"/>
      <c r="AS397" s="81"/>
      <c r="AT397" s="81"/>
      <c r="AU397" s="81"/>
      <c r="AV397" s="81"/>
      <c r="AW397" s="81"/>
      <c r="AX397" s="81"/>
      <c r="AY397" s="81"/>
      <c r="AZ397" s="81"/>
      <c r="BA397" s="81"/>
      <c r="BB397" s="81"/>
      <c r="BC397" s="81"/>
      <c r="BD397" s="81"/>
      <c r="BE397" s="81"/>
      <c r="BF397" s="81"/>
      <c r="BG397" s="81"/>
      <c r="BH397" s="81"/>
      <c r="BI397" s="81"/>
      <c r="BJ397" s="81"/>
      <c r="BK397" s="81"/>
      <c r="BL397" s="81"/>
      <c r="BM397" s="81"/>
      <c r="BN397" s="81"/>
      <c r="BO397" s="81"/>
    </row>
    <row r="398" spans="1:67" ht="15" hidden="1" x14ac:dyDescent="0.25">
      <c r="A398" s="90" t="s">
        <v>58</v>
      </c>
      <c r="B398" s="90" t="s">
        <v>551</v>
      </c>
      <c r="C398" s="81">
        <v>0</v>
      </c>
      <c r="D398" s="81">
        <v>0.2</v>
      </c>
      <c r="E398" s="81">
        <v>0</v>
      </c>
      <c r="F398" s="81">
        <v>0</v>
      </c>
      <c r="G398" s="81">
        <v>0</v>
      </c>
      <c r="H398" s="81">
        <v>0</v>
      </c>
      <c r="I398" s="81">
        <v>0</v>
      </c>
      <c r="J398" s="81">
        <v>0</v>
      </c>
      <c r="K398" s="81">
        <v>0</v>
      </c>
      <c r="L398" s="81">
        <v>0</v>
      </c>
      <c r="M398" s="81">
        <v>0</v>
      </c>
      <c r="N398" s="81">
        <v>0</v>
      </c>
      <c r="O398" s="81">
        <v>0</v>
      </c>
      <c r="P398" s="81">
        <v>0</v>
      </c>
      <c r="Q398" s="81">
        <v>0</v>
      </c>
      <c r="R398" s="81">
        <v>0</v>
      </c>
      <c r="S398" s="81">
        <v>0</v>
      </c>
      <c r="T398" s="81">
        <v>0</v>
      </c>
      <c r="U398" s="81">
        <v>0</v>
      </c>
      <c r="V398" s="81">
        <v>0</v>
      </c>
      <c r="W398" s="81">
        <v>0</v>
      </c>
      <c r="X398" s="81">
        <v>0</v>
      </c>
      <c r="Y398" s="81">
        <v>0</v>
      </c>
      <c r="Z398" s="81">
        <v>0</v>
      </c>
      <c r="AA398" s="81">
        <v>0</v>
      </c>
      <c r="AB398" s="81">
        <v>0</v>
      </c>
      <c r="AC398" s="81">
        <v>29.4</v>
      </c>
      <c r="AD398" s="81"/>
      <c r="AE398" s="81"/>
      <c r="AF398" s="81"/>
      <c r="AG398" s="81"/>
      <c r="AH398" s="81"/>
      <c r="AI398" s="81"/>
      <c r="AJ398" s="81"/>
      <c r="AK398" s="81"/>
      <c r="AL398" s="81"/>
      <c r="AM398" s="81"/>
      <c r="AN398" s="81"/>
      <c r="AO398" s="81"/>
      <c r="AP398" s="81"/>
      <c r="AQ398" s="81"/>
      <c r="AR398" s="81"/>
      <c r="AS398" s="81"/>
      <c r="AT398" s="81"/>
      <c r="AU398" s="81"/>
      <c r="AV398" s="81"/>
      <c r="AW398" s="81"/>
      <c r="AX398" s="81"/>
      <c r="AY398" s="81"/>
      <c r="AZ398" s="81"/>
      <c r="BA398" s="81"/>
      <c r="BB398" s="81"/>
      <c r="BC398" s="81"/>
      <c r="BD398" s="81"/>
      <c r="BE398" s="81"/>
      <c r="BF398" s="81"/>
      <c r="BG398" s="81"/>
      <c r="BH398" s="81"/>
      <c r="BI398" s="81"/>
      <c r="BJ398" s="81"/>
      <c r="BK398" s="81"/>
      <c r="BL398" s="81"/>
      <c r="BM398" s="81"/>
      <c r="BN398" s="81"/>
      <c r="BO398" s="81"/>
    </row>
    <row r="399" spans="1:67" ht="15" hidden="1" x14ac:dyDescent="0.25">
      <c r="A399" s="90" t="s">
        <v>55</v>
      </c>
      <c r="B399" s="90" t="s">
        <v>552</v>
      </c>
      <c r="C399" s="81">
        <v>0</v>
      </c>
      <c r="D399" s="81">
        <v>0</v>
      </c>
      <c r="E399" s="81">
        <v>0</v>
      </c>
      <c r="F399" s="81">
        <v>0</v>
      </c>
      <c r="G399" s="81">
        <v>0</v>
      </c>
      <c r="H399" s="81">
        <v>0</v>
      </c>
      <c r="I399" s="81">
        <v>0</v>
      </c>
      <c r="J399" s="81">
        <v>0</v>
      </c>
      <c r="K399" s="81">
        <v>0</v>
      </c>
      <c r="L399" s="81">
        <v>0</v>
      </c>
      <c r="M399" s="81">
        <v>0</v>
      </c>
      <c r="N399" s="81">
        <v>0</v>
      </c>
      <c r="O399" s="81">
        <v>0</v>
      </c>
      <c r="P399" s="81">
        <v>0</v>
      </c>
      <c r="Q399" s="81">
        <v>0</v>
      </c>
      <c r="R399" s="81">
        <v>0</v>
      </c>
      <c r="S399" s="81">
        <v>0</v>
      </c>
      <c r="T399" s="81">
        <v>0</v>
      </c>
      <c r="U399" s="81">
        <v>0</v>
      </c>
      <c r="V399" s="81">
        <v>0</v>
      </c>
      <c r="W399" s="81">
        <v>4.46</v>
      </c>
      <c r="X399" s="81">
        <v>0</v>
      </c>
      <c r="Y399" s="81">
        <v>0</v>
      </c>
      <c r="Z399" s="81">
        <v>0</v>
      </c>
      <c r="AA399" s="81">
        <v>0</v>
      </c>
      <c r="AB399" s="81">
        <v>0</v>
      </c>
      <c r="AC399" s="81">
        <v>3.1</v>
      </c>
      <c r="AD399" s="81"/>
      <c r="AE399" s="81"/>
      <c r="AF399" s="81"/>
      <c r="AG399" s="81"/>
      <c r="AH399" s="81"/>
      <c r="AI399" s="81"/>
      <c r="AJ399" s="81"/>
      <c r="AK399" s="81"/>
      <c r="AL399" s="81"/>
      <c r="AM399" s="81"/>
      <c r="AN399" s="81"/>
      <c r="AO399" s="81"/>
      <c r="AP399" s="81"/>
      <c r="AQ399" s="81"/>
      <c r="AR399" s="81"/>
      <c r="AS399" s="81"/>
      <c r="AT399" s="81"/>
      <c r="AU399" s="81"/>
      <c r="AV399" s="81"/>
      <c r="AW399" s="81"/>
      <c r="AX399" s="81"/>
      <c r="AY399" s="81"/>
      <c r="AZ399" s="81"/>
      <c r="BA399" s="81"/>
      <c r="BB399" s="81"/>
      <c r="BC399" s="81"/>
      <c r="BD399" s="81"/>
      <c r="BE399" s="81"/>
      <c r="BF399" s="81"/>
      <c r="BG399" s="81"/>
      <c r="BH399" s="81"/>
      <c r="BI399" s="81"/>
      <c r="BJ399" s="81"/>
      <c r="BK399" s="81"/>
      <c r="BL399" s="81"/>
      <c r="BM399" s="81"/>
      <c r="BN399" s="81"/>
      <c r="BO399" s="81"/>
    </row>
    <row r="400" spans="1:67" ht="15" hidden="1" x14ac:dyDescent="0.25">
      <c r="A400" s="90" t="s">
        <v>281</v>
      </c>
      <c r="B400" s="90" t="s">
        <v>553</v>
      </c>
      <c r="C400" s="81">
        <v>0</v>
      </c>
      <c r="D400" s="81">
        <v>0.16</v>
      </c>
      <c r="E400" s="81">
        <v>0</v>
      </c>
      <c r="F400" s="81">
        <v>0</v>
      </c>
      <c r="G400" s="81">
        <v>0</v>
      </c>
      <c r="H400" s="81">
        <v>0</v>
      </c>
      <c r="I400" s="81">
        <v>0</v>
      </c>
      <c r="J400" s="81">
        <v>0</v>
      </c>
      <c r="K400" s="81">
        <v>0</v>
      </c>
      <c r="L400" s="81">
        <v>0</v>
      </c>
      <c r="M400" s="81">
        <v>0</v>
      </c>
      <c r="N400" s="81">
        <v>0</v>
      </c>
      <c r="O400" s="81">
        <v>11.721</v>
      </c>
      <c r="P400" s="81">
        <v>0</v>
      </c>
      <c r="Q400" s="81">
        <v>0</v>
      </c>
      <c r="R400" s="81">
        <v>0</v>
      </c>
      <c r="S400" s="81">
        <v>0</v>
      </c>
      <c r="T400" s="81">
        <v>0</v>
      </c>
      <c r="U400" s="81">
        <v>0</v>
      </c>
      <c r="V400" s="81">
        <v>0</v>
      </c>
      <c r="W400" s="81">
        <v>0</v>
      </c>
      <c r="X400" s="81">
        <v>0</v>
      </c>
      <c r="Y400" s="81">
        <v>0</v>
      </c>
      <c r="Z400" s="81">
        <v>0</v>
      </c>
      <c r="AA400" s="81">
        <v>1.726</v>
      </c>
      <c r="AB400" s="81">
        <v>0</v>
      </c>
      <c r="AC400" s="81">
        <v>11.85</v>
      </c>
      <c r="AD400" s="81"/>
      <c r="AE400" s="81"/>
      <c r="AF400" s="81"/>
      <c r="AG400" s="81"/>
      <c r="AH400" s="81"/>
      <c r="AI400" s="81"/>
      <c r="AJ400" s="81"/>
      <c r="AK400" s="81"/>
      <c r="AL400" s="81"/>
      <c r="AM400" s="81"/>
      <c r="AN400" s="81"/>
      <c r="AO400" s="81"/>
      <c r="AP400" s="81"/>
      <c r="AQ400" s="81"/>
      <c r="AR400" s="81"/>
      <c r="AS400" s="81"/>
      <c r="AT400" s="81"/>
      <c r="AU400" s="81"/>
      <c r="AV400" s="81"/>
      <c r="AW400" s="81"/>
      <c r="AX400" s="81"/>
      <c r="AY400" s="81"/>
      <c r="AZ400" s="81"/>
      <c r="BA400" s="81"/>
      <c r="BB400" s="81"/>
      <c r="BC400" s="81"/>
      <c r="BD400" s="81"/>
      <c r="BE400" s="81"/>
      <c r="BF400" s="81"/>
      <c r="BG400" s="81"/>
      <c r="BH400" s="81"/>
      <c r="BI400" s="81"/>
      <c r="BJ400" s="81"/>
      <c r="BK400" s="81"/>
      <c r="BL400" s="81"/>
      <c r="BM400" s="81"/>
      <c r="BN400" s="81"/>
      <c r="BO400" s="81"/>
    </row>
    <row r="401" spans="1:67" ht="15" hidden="1" x14ac:dyDescent="0.25">
      <c r="A401" s="90" t="s">
        <v>143</v>
      </c>
      <c r="B401" s="90" t="s">
        <v>554</v>
      </c>
      <c r="C401" s="81">
        <v>0</v>
      </c>
      <c r="D401" s="81">
        <v>0</v>
      </c>
      <c r="E401" s="81">
        <v>0</v>
      </c>
      <c r="F401" s="81">
        <v>0</v>
      </c>
      <c r="G401" s="81">
        <v>0</v>
      </c>
      <c r="H401" s="81">
        <v>0</v>
      </c>
      <c r="I401" s="81">
        <v>0</v>
      </c>
      <c r="J401" s="81">
        <v>0</v>
      </c>
      <c r="K401" s="81">
        <v>0</v>
      </c>
      <c r="L401" s="81">
        <v>0</v>
      </c>
      <c r="M401" s="81">
        <v>0</v>
      </c>
      <c r="N401" s="81">
        <v>0</v>
      </c>
      <c r="O401" s="81">
        <v>0</v>
      </c>
      <c r="P401" s="81">
        <v>0</v>
      </c>
      <c r="Q401" s="81">
        <v>0</v>
      </c>
      <c r="R401" s="81">
        <v>0</v>
      </c>
      <c r="S401" s="81">
        <v>0</v>
      </c>
      <c r="T401" s="81">
        <v>0</v>
      </c>
      <c r="U401" s="81">
        <v>0</v>
      </c>
      <c r="V401" s="81">
        <v>0</v>
      </c>
      <c r="W401" s="81">
        <v>0</v>
      </c>
      <c r="X401" s="81">
        <v>0</v>
      </c>
      <c r="Y401" s="81">
        <v>0</v>
      </c>
      <c r="Z401" s="81">
        <v>0</v>
      </c>
      <c r="AA401" s="81">
        <v>0</v>
      </c>
      <c r="AB401" s="81">
        <v>0</v>
      </c>
      <c r="AC401" s="81">
        <v>0</v>
      </c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81"/>
      <c r="BB401" s="81"/>
      <c r="BC401" s="81"/>
      <c r="BD401" s="81"/>
      <c r="BE401" s="81"/>
      <c r="BF401" s="81"/>
      <c r="BG401" s="81"/>
      <c r="BH401" s="81"/>
      <c r="BI401" s="81"/>
      <c r="BJ401" s="81"/>
      <c r="BK401" s="81"/>
      <c r="BL401" s="81"/>
      <c r="BM401" s="81"/>
      <c r="BN401" s="81"/>
      <c r="BO401" s="81"/>
    </row>
    <row r="402" spans="1:67" ht="15" hidden="1" x14ac:dyDescent="0.25">
      <c r="A402" s="90" t="s">
        <v>67</v>
      </c>
      <c r="B402" s="90" t="s">
        <v>555</v>
      </c>
      <c r="C402" s="81">
        <v>0</v>
      </c>
      <c r="D402" s="81">
        <v>3.5019999999999998</v>
      </c>
      <c r="E402" s="81">
        <v>0</v>
      </c>
      <c r="F402" s="81">
        <v>0</v>
      </c>
      <c r="G402" s="81">
        <v>0</v>
      </c>
      <c r="H402" s="81">
        <v>0</v>
      </c>
      <c r="I402" s="81">
        <v>0</v>
      </c>
      <c r="J402" s="81">
        <v>0</v>
      </c>
      <c r="K402" s="81">
        <v>0</v>
      </c>
      <c r="L402" s="81">
        <v>0</v>
      </c>
      <c r="M402" s="81">
        <v>0</v>
      </c>
      <c r="N402" s="81">
        <v>0</v>
      </c>
      <c r="O402" s="81">
        <v>72.97</v>
      </c>
      <c r="P402" s="81">
        <v>0</v>
      </c>
      <c r="Q402" s="81">
        <v>0</v>
      </c>
      <c r="R402" s="81">
        <v>76.495000000000005</v>
      </c>
      <c r="S402" s="81">
        <v>0</v>
      </c>
      <c r="T402" s="81">
        <v>0</v>
      </c>
      <c r="U402" s="81">
        <v>0</v>
      </c>
      <c r="V402" s="81">
        <v>0</v>
      </c>
      <c r="W402" s="81">
        <v>0</v>
      </c>
      <c r="X402" s="81">
        <v>0</v>
      </c>
      <c r="Y402" s="81">
        <v>0</v>
      </c>
      <c r="Z402" s="81">
        <v>0</v>
      </c>
      <c r="AA402" s="81">
        <v>0</v>
      </c>
      <c r="AB402" s="81">
        <v>0</v>
      </c>
      <c r="AC402" s="81">
        <v>119.962</v>
      </c>
      <c r="AD402" s="81"/>
      <c r="AE402" s="81"/>
      <c r="AF402" s="81"/>
      <c r="AG402" s="81"/>
      <c r="AH402" s="81"/>
      <c r="AI402" s="81"/>
      <c r="AJ402" s="81"/>
      <c r="AK402" s="81"/>
      <c r="AL402" s="81"/>
      <c r="AM402" s="81"/>
      <c r="AN402" s="81"/>
      <c r="AO402" s="81"/>
      <c r="AP402" s="81"/>
      <c r="AQ402" s="81"/>
      <c r="AR402" s="81"/>
      <c r="AS402" s="81"/>
      <c r="AT402" s="81"/>
      <c r="AU402" s="81"/>
      <c r="AV402" s="81"/>
      <c r="AW402" s="81"/>
      <c r="AX402" s="81"/>
      <c r="AY402" s="81"/>
      <c r="AZ402" s="81"/>
      <c r="BA402" s="81"/>
      <c r="BB402" s="81"/>
      <c r="BC402" s="81"/>
      <c r="BD402" s="81"/>
      <c r="BE402" s="81"/>
      <c r="BF402" s="81"/>
      <c r="BG402" s="81"/>
      <c r="BH402" s="81"/>
      <c r="BI402" s="81"/>
      <c r="BJ402" s="81"/>
      <c r="BK402" s="81"/>
      <c r="BL402" s="81"/>
      <c r="BM402" s="81"/>
      <c r="BN402" s="81"/>
      <c r="BO402" s="81"/>
    </row>
    <row r="403" spans="1:67" ht="15" hidden="1" x14ac:dyDescent="0.25">
      <c r="A403" s="90" t="s">
        <v>92</v>
      </c>
      <c r="B403" s="90" t="s">
        <v>556</v>
      </c>
      <c r="C403" s="81">
        <v>0</v>
      </c>
      <c r="D403" s="81">
        <v>3.1</v>
      </c>
      <c r="E403" s="81">
        <v>0</v>
      </c>
      <c r="F403" s="81">
        <v>0</v>
      </c>
      <c r="G403" s="81">
        <v>0</v>
      </c>
      <c r="H403" s="81">
        <v>0</v>
      </c>
      <c r="I403" s="81">
        <v>0</v>
      </c>
      <c r="J403" s="81">
        <v>0</v>
      </c>
      <c r="K403" s="81">
        <v>10.1</v>
      </c>
      <c r="L403" s="81">
        <v>34</v>
      </c>
      <c r="M403" s="81">
        <v>2</v>
      </c>
      <c r="N403" s="81">
        <v>0</v>
      </c>
      <c r="O403" s="81">
        <v>0</v>
      </c>
      <c r="P403" s="81">
        <v>0</v>
      </c>
      <c r="Q403" s="81">
        <v>0</v>
      </c>
      <c r="R403" s="81">
        <v>0</v>
      </c>
      <c r="S403" s="81">
        <v>0</v>
      </c>
      <c r="T403" s="81">
        <v>0</v>
      </c>
      <c r="U403" s="81">
        <v>0</v>
      </c>
      <c r="V403" s="81">
        <v>0</v>
      </c>
      <c r="W403" s="81">
        <v>0</v>
      </c>
      <c r="X403" s="81">
        <v>0</v>
      </c>
      <c r="Y403" s="81">
        <v>0</v>
      </c>
      <c r="Z403" s="81">
        <v>0</v>
      </c>
      <c r="AA403" s="81">
        <v>0.8</v>
      </c>
      <c r="AB403" s="81">
        <v>0</v>
      </c>
      <c r="AC403" s="81">
        <v>45</v>
      </c>
      <c r="AD403" s="81"/>
      <c r="AE403" s="81"/>
      <c r="AF403" s="81"/>
      <c r="AG403" s="81"/>
      <c r="AH403" s="81"/>
      <c r="AI403" s="81"/>
      <c r="AJ403" s="81"/>
      <c r="AK403" s="81"/>
      <c r="AL403" s="81"/>
      <c r="AM403" s="81"/>
      <c r="AN403" s="81"/>
      <c r="AO403" s="81"/>
      <c r="AP403" s="81"/>
      <c r="AQ403" s="81"/>
      <c r="AR403" s="81"/>
      <c r="AS403" s="81"/>
      <c r="AT403" s="81"/>
      <c r="AU403" s="81"/>
      <c r="AV403" s="81"/>
      <c r="AW403" s="81"/>
      <c r="AX403" s="81"/>
      <c r="AY403" s="81"/>
      <c r="AZ403" s="81"/>
      <c r="BA403" s="81"/>
      <c r="BB403" s="81"/>
      <c r="BC403" s="81"/>
      <c r="BD403" s="81"/>
      <c r="BE403" s="81"/>
      <c r="BF403" s="81"/>
      <c r="BG403" s="81"/>
      <c r="BH403" s="81"/>
      <c r="BI403" s="81"/>
      <c r="BJ403" s="81"/>
      <c r="BK403" s="81"/>
      <c r="BL403" s="81"/>
      <c r="BM403" s="81"/>
      <c r="BN403" s="81"/>
      <c r="BO403" s="81"/>
    </row>
    <row r="404" spans="1:67" ht="15" hidden="1" x14ac:dyDescent="0.25">
      <c r="A404" s="90" t="s">
        <v>92</v>
      </c>
      <c r="B404" s="90" t="s">
        <v>557</v>
      </c>
      <c r="C404" s="81">
        <v>0</v>
      </c>
      <c r="D404" s="81">
        <v>1.1000000000000001</v>
      </c>
      <c r="E404" s="81">
        <v>0</v>
      </c>
      <c r="F404" s="81">
        <v>0</v>
      </c>
      <c r="G404" s="81">
        <v>0</v>
      </c>
      <c r="H404" s="81">
        <v>0</v>
      </c>
      <c r="I404" s="81">
        <v>0</v>
      </c>
      <c r="J404" s="81">
        <v>0</v>
      </c>
      <c r="K404" s="81">
        <v>0</v>
      </c>
      <c r="L404" s="81">
        <v>0</v>
      </c>
      <c r="M404" s="81">
        <v>0</v>
      </c>
      <c r="N404" s="81">
        <v>0</v>
      </c>
      <c r="O404" s="81">
        <v>4.5999999999999996</v>
      </c>
      <c r="P404" s="81">
        <v>0</v>
      </c>
      <c r="Q404" s="81">
        <v>0</v>
      </c>
      <c r="R404" s="81">
        <v>0</v>
      </c>
      <c r="S404" s="81">
        <v>0</v>
      </c>
      <c r="T404" s="81">
        <v>0</v>
      </c>
      <c r="U404" s="81">
        <v>0</v>
      </c>
      <c r="V404" s="81">
        <v>0</v>
      </c>
      <c r="W404" s="81">
        <v>0</v>
      </c>
      <c r="X404" s="81">
        <v>0</v>
      </c>
      <c r="Y404" s="81">
        <v>0</v>
      </c>
      <c r="Z404" s="81">
        <v>0</v>
      </c>
      <c r="AA404" s="81">
        <v>0</v>
      </c>
      <c r="AB404" s="81">
        <v>0</v>
      </c>
      <c r="AC404" s="81">
        <v>5.4</v>
      </c>
      <c r="AD404" s="81"/>
      <c r="AE404" s="81"/>
      <c r="AF404" s="81"/>
      <c r="AG404" s="81"/>
      <c r="AH404" s="81"/>
      <c r="AI404" s="81"/>
      <c r="AJ404" s="81"/>
      <c r="AK404" s="81"/>
      <c r="AL404" s="81"/>
      <c r="AM404" s="81"/>
      <c r="AN404" s="81"/>
      <c r="AO404" s="81"/>
      <c r="AP404" s="81"/>
      <c r="AQ404" s="81"/>
      <c r="AR404" s="81"/>
      <c r="AS404" s="81"/>
      <c r="AT404" s="81"/>
      <c r="AU404" s="81"/>
      <c r="AV404" s="81"/>
      <c r="AW404" s="81"/>
      <c r="AX404" s="81"/>
      <c r="AY404" s="81"/>
      <c r="AZ404" s="81"/>
      <c r="BA404" s="81"/>
      <c r="BB404" s="81"/>
      <c r="BC404" s="81"/>
      <c r="BD404" s="81"/>
      <c r="BE404" s="81"/>
      <c r="BF404" s="81"/>
      <c r="BG404" s="81"/>
      <c r="BH404" s="81"/>
      <c r="BI404" s="81"/>
      <c r="BJ404" s="81"/>
      <c r="BK404" s="81"/>
      <c r="BL404" s="81"/>
      <c r="BM404" s="81"/>
      <c r="BN404" s="81"/>
      <c r="BO404" s="81"/>
    </row>
    <row r="405" spans="1:67" ht="15" hidden="1" x14ac:dyDescent="0.25">
      <c r="A405" s="90" t="s">
        <v>92</v>
      </c>
      <c r="B405" s="90" t="s">
        <v>558</v>
      </c>
      <c r="C405" s="81">
        <v>0</v>
      </c>
      <c r="D405" s="81">
        <v>0</v>
      </c>
      <c r="E405" s="81">
        <v>0</v>
      </c>
      <c r="F405" s="81">
        <v>0</v>
      </c>
      <c r="G405" s="81">
        <v>0</v>
      </c>
      <c r="H405" s="81">
        <v>0</v>
      </c>
      <c r="I405" s="81">
        <v>0</v>
      </c>
      <c r="J405" s="81">
        <v>0</v>
      </c>
      <c r="K405" s="81">
        <v>0</v>
      </c>
      <c r="L405" s="81">
        <v>0</v>
      </c>
      <c r="M405" s="81">
        <v>0</v>
      </c>
      <c r="N405" s="81">
        <v>0</v>
      </c>
      <c r="O405" s="81">
        <v>0</v>
      </c>
      <c r="P405" s="81">
        <v>0</v>
      </c>
      <c r="Q405" s="81">
        <v>0</v>
      </c>
      <c r="R405" s="81">
        <v>0</v>
      </c>
      <c r="S405" s="81">
        <v>0</v>
      </c>
      <c r="T405" s="81">
        <v>0</v>
      </c>
      <c r="U405" s="81">
        <v>0</v>
      </c>
      <c r="V405" s="81">
        <v>0</v>
      </c>
      <c r="W405" s="81">
        <v>0</v>
      </c>
      <c r="X405" s="81">
        <v>0</v>
      </c>
      <c r="Y405" s="81">
        <v>0</v>
      </c>
      <c r="Z405" s="81">
        <v>0</v>
      </c>
      <c r="AA405" s="81">
        <v>0</v>
      </c>
      <c r="AB405" s="81">
        <v>0</v>
      </c>
      <c r="AC405" s="81">
        <v>0</v>
      </c>
      <c r="AD405" s="81"/>
      <c r="AE405" s="81"/>
      <c r="AF405" s="81"/>
      <c r="AG405" s="81"/>
      <c r="AH405" s="81"/>
      <c r="AI405" s="81"/>
      <c r="AJ405" s="81"/>
      <c r="AK405" s="81"/>
      <c r="AL405" s="81"/>
      <c r="AM405" s="81"/>
      <c r="AN405" s="81"/>
      <c r="AO405" s="81"/>
      <c r="AP405" s="81"/>
      <c r="AQ405" s="81"/>
      <c r="AR405" s="81"/>
      <c r="AS405" s="81"/>
      <c r="AT405" s="81"/>
      <c r="AU405" s="81"/>
      <c r="AV405" s="81"/>
      <c r="AW405" s="81"/>
      <c r="AX405" s="81"/>
      <c r="AY405" s="81"/>
      <c r="AZ405" s="81"/>
      <c r="BA405" s="81"/>
      <c r="BB405" s="81"/>
      <c r="BC405" s="81"/>
      <c r="BD405" s="81"/>
      <c r="BE405" s="81"/>
      <c r="BF405" s="81"/>
      <c r="BG405" s="81"/>
      <c r="BH405" s="81"/>
      <c r="BI405" s="81"/>
      <c r="BJ405" s="81"/>
      <c r="BK405" s="81"/>
      <c r="BL405" s="81"/>
      <c r="BM405" s="81"/>
      <c r="BN405" s="81"/>
      <c r="BO405" s="81"/>
    </row>
    <row r="406" spans="1:67" ht="15" hidden="1" x14ac:dyDescent="0.25">
      <c r="A406" s="90" t="s">
        <v>416</v>
      </c>
      <c r="B406" s="90" t="s">
        <v>559</v>
      </c>
      <c r="C406" s="81">
        <v>0</v>
      </c>
      <c r="D406" s="81">
        <v>5.0000000000000001E-3</v>
      </c>
      <c r="E406" s="81">
        <v>0</v>
      </c>
      <c r="F406" s="81">
        <v>0</v>
      </c>
      <c r="G406" s="81">
        <v>0</v>
      </c>
      <c r="H406" s="81">
        <v>6.9489999999999998</v>
      </c>
      <c r="I406" s="81">
        <v>0</v>
      </c>
      <c r="J406" s="81">
        <v>0</v>
      </c>
      <c r="K406" s="81">
        <v>0</v>
      </c>
      <c r="L406" s="81">
        <v>27.710999999999999</v>
      </c>
      <c r="M406" s="81">
        <v>27.710999999999999</v>
      </c>
      <c r="N406" s="81">
        <v>0</v>
      </c>
      <c r="O406" s="81">
        <v>55.420999999999999</v>
      </c>
      <c r="P406" s="81">
        <v>0</v>
      </c>
      <c r="Q406" s="81">
        <v>0</v>
      </c>
      <c r="R406" s="81">
        <v>10.260999999999999</v>
      </c>
      <c r="S406" s="81">
        <v>0</v>
      </c>
      <c r="T406" s="81">
        <v>0</v>
      </c>
      <c r="U406" s="81">
        <v>0</v>
      </c>
      <c r="V406" s="81">
        <v>0</v>
      </c>
      <c r="W406" s="81">
        <v>0.91300000000000003</v>
      </c>
      <c r="X406" s="81">
        <v>0</v>
      </c>
      <c r="Y406" s="81">
        <v>0</v>
      </c>
      <c r="Z406" s="81">
        <v>0</v>
      </c>
      <c r="AA406" s="81">
        <v>0</v>
      </c>
      <c r="AB406" s="81">
        <v>0</v>
      </c>
      <c r="AC406" s="81">
        <v>154.06899999999999</v>
      </c>
      <c r="AD406" s="81"/>
      <c r="AE406" s="81"/>
      <c r="AF406" s="81"/>
      <c r="AG406" s="81"/>
      <c r="AH406" s="81"/>
      <c r="AI406" s="81"/>
      <c r="AJ406" s="81"/>
      <c r="AK406" s="81"/>
      <c r="AL406" s="81"/>
      <c r="AM406" s="81"/>
      <c r="AN406" s="81"/>
      <c r="AO406" s="81"/>
      <c r="AP406" s="81"/>
      <c r="AQ406" s="81"/>
      <c r="AR406" s="81"/>
      <c r="AS406" s="81"/>
      <c r="AT406" s="81"/>
      <c r="AU406" s="81"/>
      <c r="AV406" s="81"/>
      <c r="AW406" s="81"/>
      <c r="AX406" s="81"/>
      <c r="AY406" s="81"/>
      <c r="AZ406" s="81"/>
      <c r="BA406" s="81"/>
      <c r="BB406" s="81"/>
      <c r="BC406" s="81"/>
      <c r="BD406" s="81"/>
      <c r="BE406" s="81"/>
      <c r="BF406" s="81"/>
      <c r="BG406" s="81"/>
      <c r="BH406" s="81"/>
      <c r="BI406" s="81"/>
      <c r="BJ406" s="81"/>
      <c r="BK406" s="81"/>
      <c r="BL406" s="81"/>
      <c r="BM406" s="81"/>
      <c r="BN406" s="81"/>
      <c r="BO406" s="81"/>
    </row>
    <row r="407" spans="1:67" ht="15" hidden="1" x14ac:dyDescent="0.25">
      <c r="A407" s="90" t="s">
        <v>143</v>
      </c>
      <c r="B407" s="90" t="s">
        <v>560</v>
      </c>
      <c r="C407" s="81">
        <v>0</v>
      </c>
      <c r="D407" s="81">
        <v>0</v>
      </c>
      <c r="E407" s="81">
        <v>0</v>
      </c>
      <c r="F407" s="81">
        <v>0</v>
      </c>
      <c r="G407" s="81">
        <v>0</v>
      </c>
      <c r="H407" s="81">
        <v>0</v>
      </c>
      <c r="I407" s="81">
        <v>0</v>
      </c>
      <c r="J407" s="81">
        <v>0</v>
      </c>
      <c r="K407" s="81">
        <v>0</v>
      </c>
      <c r="L407" s="81">
        <v>0</v>
      </c>
      <c r="M407" s="81">
        <v>0</v>
      </c>
      <c r="N407" s="81">
        <v>0</v>
      </c>
      <c r="O407" s="81">
        <v>0</v>
      </c>
      <c r="P407" s="81">
        <v>0</v>
      </c>
      <c r="Q407" s="81">
        <v>0</v>
      </c>
      <c r="R407" s="81">
        <v>0</v>
      </c>
      <c r="S407" s="81">
        <v>0</v>
      </c>
      <c r="T407" s="81">
        <v>0</v>
      </c>
      <c r="U407" s="81">
        <v>0</v>
      </c>
      <c r="V407" s="81">
        <v>0</v>
      </c>
      <c r="W407" s="81">
        <v>0</v>
      </c>
      <c r="X407" s="81">
        <v>0</v>
      </c>
      <c r="Y407" s="81">
        <v>0</v>
      </c>
      <c r="Z407" s="81">
        <v>0</v>
      </c>
      <c r="AA407" s="81">
        <v>0</v>
      </c>
      <c r="AB407" s="81">
        <v>0</v>
      </c>
      <c r="AC407" s="81">
        <v>0</v>
      </c>
      <c r="AD407" s="81"/>
      <c r="AE407" s="81"/>
      <c r="AF407" s="81"/>
      <c r="AG407" s="81"/>
      <c r="AH407" s="81"/>
      <c r="AI407" s="81"/>
      <c r="AJ407" s="81"/>
      <c r="AK407" s="81"/>
      <c r="AL407" s="81"/>
      <c r="AM407" s="81"/>
      <c r="AN407" s="81"/>
      <c r="AO407" s="81"/>
      <c r="AP407" s="81"/>
      <c r="AQ407" s="81"/>
      <c r="AR407" s="81"/>
      <c r="AS407" s="81"/>
      <c r="AT407" s="81"/>
      <c r="AU407" s="81"/>
      <c r="AV407" s="81"/>
      <c r="AW407" s="81"/>
      <c r="AX407" s="81"/>
      <c r="AY407" s="81"/>
      <c r="AZ407" s="81"/>
      <c r="BA407" s="81"/>
      <c r="BB407" s="81"/>
      <c r="BC407" s="81"/>
      <c r="BD407" s="81"/>
      <c r="BE407" s="81"/>
      <c r="BF407" s="81"/>
      <c r="BG407" s="81"/>
      <c r="BH407" s="81"/>
      <c r="BI407" s="81"/>
      <c r="BJ407" s="81"/>
      <c r="BK407" s="81"/>
      <c r="BL407" s="81"/>
      <c r="BM407" s="81"/>
      <c r="BN407" s="81"/>
      <c r="BO407" s="81"/>
    </row>
    <row r="408" spans="1:67" ht="15" hidden="1" x14ac:dyDescent="0.25">
      <c r="A408" s="90" t="s">
        <v>92</v>
      </c>
      <c r="B408" s="90" t="s">
        <v>561</v>
      </c>
      <c r="C408" s="81">
        <v>0</v>
      </c>
      <c r="D408" s="81">
        <v>0.01</v>
      </c>
      <c r="E408" s="81">
        <v>0</v>
      </c>
      <c r="F408" s="81">
        <v>0</v>
      </c>
      <c r="G408" s="81">
        <v>0</v>
      </c>
      <c r="H408" s="81">
        <v>0</v>
      </c>
      <c r="I408" s="81">
        <v>0</v>
      </c>
      <c r="J408" s="81">
        <v>0</v>
      </c>
      <c r="K408" s="81">
        <v>0</v>
      </c>
      <c r="L408" s="81">
        <v>0</v>
      </c>
      <c r="M408" s="81">
        <v>0</v>
      </c>
      <c r="N408" s="81">
        <v>0</v>
      </c>
      <c r="O408" s="81">
        <v>0</v>
      </c>
      <c r="P408" s="81">
        <v>0</v>
      </c>
      <c r="Q408" s="81">
        <v>0</v>
      </c>
      <c r="R408" s="81">
        <v>0</v>
      </c>
      <c r="S408" s="81">
        <v>0</v>
      </c>
      <c r="T408" s="81">
        <v>0</v>
      </c>
      <c r="U408" s="81">
        <v>0</v>
      </c>
      <c r="V408" s="81">
        <v>0</v>
      </c>
      <c r="W408" s="81">
        <v>0</v>
      </c>
      <c r="X408" s="81">
        <v>0</v>
      </c>
      <c r="Y408" s="81">
        <v>0</v>
      </c>
      <c r="Z408" s="81">
        <v>0</v>
      </c>
      <c r="AA408" s="81">
        <v>1</v>
      </c>
      <c r="AB408" s="81">
        <v>0</v>
      </c>
      <c r="AC408" s="81">
        <v>1</v>
      </c>
      <c r="AD408" s="81"/>
      <c r="AE408" s="81"/>
      <c r="AF408" s="81"/>
      <c r="AG408" s="81"/>
      <c r="AH408" s="81"/>
      <c r="AI408" s="81"/>
      <c r="AJ408" s="81"/>
      <c r="AK408" s="81"/>
      <c r="AL408" s="81"/>
      <c r="AM408" s="81"/>
      <c r="AN408" s="81"/>
      <c r="AO408" s="81"/>
      <c r="AP408" s="81"/>
      <c r="AQ408" s="81"/>
      <c r="AR408" s="81"/>
      <c r="AS408" s="81"/>
      <c r="AT408" s="81"/>
      <c r="AU408" s="81"/>
      <c r="AV408" s="81"/>
      <c r="AW408" s="81"/>
      <c r="AX408" s="81"/>
      <c r="AY408" s="81"/>
      <c r="AZ408" s="81"/>
      <c r="BA408" s="81"/>
      <c r="BB408" s="81"/>
      <c r="BC408" s="81"/>
      <c r="BD408" s="81"/>
      <c r="BE408" s="81"/>
      <c r="BF408" s="81"/>
      <c r="BG408" s="81"/>
      <c r="BH408" s="81"/>
      <c r="BI408" s="81"/>
      <c r="BJ408" s="81"/>
      <c r="BK408" s="81"/>
      <c r="BL408" s="81"/>
      <c r="BM408" s="81"/>
      <c r="BN408" s="81"/>
      <c r="BO408" s="81"/>
    </row>
    <row r="409" spans="1:67" ht="15" hidden="1" x14ac:dyDescent="0.25">
      <c r="A409" s="90" t="s">
        <v>59</v>
      </c>
      <c r="B409" s="90" t="s">
        <v>562</v>
      </c>
      <c r="C409" s="81">
        <v>0</v>
      </c>
      <c r="D409" s="81">
        <v>7.5039999999999996</v>
      </c>
      <c r="E409" s="81">
        <v>0</v>
      </c>
      <c r="F409" s="81">
        <v>0</v>
      </c>
      <c r="G409" s="81">
        <v>0</v>
      </c>
      <c r="H409" s="81">
        <v>0</v>
      </c>
      <c r="I409" s="81">
        <v>119.925</v>
      </c>
      <c r="J409" s="81">
        <v>0</v>
      </c>
      <c r="K409" s="81">
        <v>0</v>
      </c>
      <c r="L409" s="81">
        <v>0</v>
      </c>
      <c r="M409" s="81">
        <v>48.661000000000001</v>
      </c>
      <c r="N409" s="81">
        <v>0</v>
      </c>
      <c r="O409" s="81">
        <v>8.0890000000000004</v>
      </c>
      <c r="P409" s="81">
        <v>0</v>
      </c>
      <c r="Q409" s="81">
        <v>0</v>
      </c>
      <c r="R409" s="81">
        <v>0</v>
      </c>
      <c r="S409" s="81">
        <v>0</v>
      </c>
      <c r="T409" s="81">
        <v>0</v>
      </c>
      <c r="U409" s="81">
        <v>0</v>
      </c>
      <c r="V409" s="81">
        <v>0</v>
      </c>
      <c r="W409" s="81">
        <v>24.771999999999998</v>
      </c>
      <c r="X409" s="81">
        <v>0</v>
      </c>
      <c r="Y409" s="81">
        <v>0</v>
      </c>
      <c r="Z409" s="81">
        <v>0</v>
      </c>
      <c r="AA409" s="81">
        <v>0</v>
      </c>
      <c r="AB409" s="81">
        <v>0</v>
      </c>
      <c r="AC409" s="81">
        <v>119.925</v>
      </c>
      <c r="AD409" s="81"/>
      <c r="AE409" s="81"/>
      <c r="AF409" s="81"/>
      <c r="AG409" s="81"/>
      <c r="AH409" s="81"/>
      <c r="AI409" s="81"/>
      <c r="AJ409" s="81"/>
      <c r="AK409" s="81"/>
      <c r="AL409" s="81"/>
      <c r="AM409" s="81"/>
      <c r="AN409" s="81"/>
      <c r="AO409" s="81"/>
      <c r="AP409" s="81"/>
      <c r="AQ409" s="81"/>
      <c r="AR409" s="81"/>
      <c r="AS409" s="81"/>
      <c r="AT409" s="81"/>
      <c r="AU409" s="81"/>
      <c r="AV409" s="81"/>
      <c r="AW409" s="81"/>
      <c r="AX409" s="81"/>
      <c r="AY409" s="81"/>
      <c r="AZ409" s="81"/>
      <c r="BA409" s="81"/>
      <c r="BB409" s="81"/>
      <c r="BC409" s="81"/>
      <c r="BD409" s="81"/>
      <c r="BE409" s="81"/>
      <c r="BF409" s="81"/>
      <c r="BG409" s="81"/>
      <c r="BH409" s="81"/>
      <c r="BI409" s="81"/>
      <c r="BJ409" s="81"/>
      <c r="BK409" s="81"/>
      <c r="BL409" s="81"/>
      <c r="BM409" s="81"/>
      <c r="BN409" s="81"/>
      <c r="BO409" s="81"/>
    </row>
    <row r="410" spans="1:67" ht="15" hidden="1" x14ac:dyDescent="0.25">
      <c r="A410" s="90" t="s">
        <v>192</v>
      </c>
      <c r="B410" s="90" t="s">
        <v>563</v>
      </c>
      <c r="C410" s="81">
        <v>0</v>
      </c>
      <c r="D410" s="81">
        <v>1.7</v>
      </c>
      <c r="E410" s="81">
        <v>0</v>
      </c>
      <c r="F410" s="81">
        <v>1.7</v>
      </c>
      <c r="G410" s="81">
        <v>0</v>
      </c>
      <c r="H410" s="81">
        <v>0</v>
      </c>
      <c r="I410" s="81">
        <v>0</v>
      </c>
      <c r="J410" s="81">
        <v>0</v>
      </c>
      <c r="K410" s="81">
        <v>0</v>
      </c>
      <c r="L410" s="81">
        <v>0</v>
      </c>
      <c r="M410" s="81">
        <v>0</v>
      </c>
      <c r="N410" s="81">
        <v>0</v>
      </c>
      <c r="O410" s="81">
        <v>0</v>
      </c>
      <c r="P410" s="81">
        <v>0</v>
      </c>
      <c r="Q410" s="81">
        <v>0</v>
      </c>
      <c r="R410" s="81">
        <v>0</v>
      </c>
      <c r="S410" s="81">
        <v>0</v>
      </c>
      <c r="T410" s="81">
        <v>0</v>
      </c>
      <c r="U410" s="81">
        <v>0</v>
      </c>
      <c r="V410" s="81">
        <v>0</v>
      </c>
      <c r="W410" s="81">
        <v>3.8</v>
      </c>
      <c r="X410" s="81">
        <v>0</v>
      </c>
      <c r="Y410" s="81">
        <v>5.7</v>
      </c>
      <c r="Z410" s="81">
        <v>17</v>
      </c>
      <c r="AA410" s="81">
        <v>0</v>
      </c>
      <c r="AB410" s="81">
        <v>0</v>
      </c>
      <c r="AC410" s="81">
        <v>22.4</v>
      </c>
      <c r="AD410" s="81"/>
      <c r="AE410" s="81"/>
      <c r="AF410" s="81"/>
      <c r="AG410" s="81"/>
      <c r="AH410" s="81"/>
      <c r="AI410" s="81"/>
      <c r="AJ410" s="81"/>
      <c r="AK410" s="81"/>
      <c r="AL410" s="81"/>
      <c r="AM410" s="81"/>
      <c r="AN410" s="81"/>
      <c r="AO410" s="81"/>
      <c r="AP410" s="81"/>
      <c r="AQ410" s="81"/>
      <c r="AR410" s="81"/>
      <c r="AS410" s="81"/>
      <c r="AT410" s="81"/>
      <c r="AU410" s="81"/>
      <c r="AV410" s="81"/>
      <c r="AW410" s="81"/>
      <c r="AX410" s="81"/>
      <c r="AY410" s="81"/>
      <c r="AZ410" s="81"/>
      <c r="BA410" s="81"/>
      <c r="BB410" s="81"/>
      <c r="BC410" s="81"/>
      <c r="BD410" s="81"/>
      <c r="BE410" s="81"/>
      <c r="BF410" s="81"/>
      <c r="BG410" s="81"/>
      <c r="BH410" s="81"/>
      <c r="BI410" s="81"/>
      <c r="BJ410" s="81"/>
      <c r="BK410" s="81"/>
      <c r="BL410" s="81"/>
      <c r="BM410" s="81"/>
      <c r="BN410" s="81"/>
      <c r="BO410" s="81"/>
    </row>
    <row r="411" spans="1:67" ht="15" hidden="1" x14ac:dyDescent="0.25">
      <c r="A411" s="90" t="s">
        <v>102</v>
      </c>
      <c r="B411" s="90" t="s">
        <v>564</v>
      </c>
      <c r="C411" s="81">
        <v>0</v>
      </c>
      <c r="D411" s="81">
        <v>0.94499999999999995</v>
      </c>
      <c r="E411" s="81">
        <v>0</v>
      </c>
      <c r="F411" s="81">
        <v>12.86</v>
      </c>
      <c r="G411" s="81">
        <v>0</v>
      </c>
      <c r="H411" s="81">
        <v>0</v>
      </c>
      <c r="I411" s="81">
        <v>0</v>
      </c>
      <c r="J411" s="81">
        <v>0</v>
      </c>
      <c r="K411" s="81">
        <v>0</v>
      </c>
      <c r="L411" s="81">
        <v>0</v>
      </c>
      <c r="M411" s="81">
        <v>0</v>
      </c>
      <c r="N411" s="81">
        <v>0</v>
      </c>
      <c r="O411" s="81">
        <v>96.677000000000007</v>
      </c>
      <c r="P411" s="81">
        <v>0</v>
      </c>
      <c r="Q411" s="81">
        <v>0</v>
      </c>
      <c r="R411" s="81">
        <v>0</v>
      </c>
      <c r="S411" s="81">
        <v>0</v>
      </c>
      <c r="T411" s="81">
        <v>0</v>
      </c>
      <c r="U411" s="81">
        <v>0</v>
      </c>
      <c r="V411" s="81">
        <v>0</v>
      </c>
      <c r="W411" s="81">
        <v>0</v>
      </c>
      <c r="X411" s="81">
        <v>52.225000000000001</v>
      </c>
      <c r="Y411" s="81">
        <v>0</v>
      </c>
      <c r="Z411" s="81">
        <v>0</v>
      </c>
      <c r="AA411" s="81">
        <v>0</v>
      </c>
      <c r="AB411" s="81">
        <v>0</v>
      </c>
      <c r="AC411" s="81">
        <v>127.483</v>
      </c>
      <c r="AD411" s="81"/>
      <c r="AE411" s="81"/>
      <c r="AF411" s="81"/>
      <c r="AG411" s="81"/>
      <c r="AH411" s="81"/>
      <c r="AI411" s="81"/>
      <c r="AJ411" s="81"/>
      <c r="AK411" s="81"/>
      <c r="AL411" s="81"/>
      <c r="AM411" s="81"/>
      <c r="AN411" s="81"/>
      <c r="AO411" s="81"/>
      <c r="AP411" s="81"/>
      <c r="AQ411" s="81"/>
      <c r="AR411" s="81"/>
      <c r="AS411" s="81"/>
      <c r="AT411" s="81"/>
      <c r="AU411" s="81"/>
      <c r="AV411" s="81"/>
      <c r="AW411" s="81"/>
      <c r="AX411" s="81"/>
      <c r="AY411" s="81"/>
      <c r="AZ411" s="81"/>
      <c r="BA411" s="81"/>
      <c r="BB411" s="81"/>
      <c r="BC411" s="81"/>
      <c r="BD411" s="81"/>
      <c r="BE411" s="81"/>
      <c r="BF411" s="81"/>
      <c r="BG411" s="81"/>
      <c r="BH411" s="81"/>
      <c r="BI411" s="81"/>
      <c r="BJ411" s="81"/>
      <c r="BK411" s="81"/>
      <c r="BL411" s="81"/>
      <c r="BM411" s="81"/>
      <c r="BN411" s="81"/>
      <c r="BO411" s="81"/>
    </row>
    <row r="412" spans="1:67" ht="15" hidden="1" x14ac:dyDescent="0.25">
      <c r="A412" s="90" t="s">
        <v>565</v>
      </c>
      <c r="B412" s="90" t="s">
        <v>566</v>
      </c>
      <c r="C412" s="81">
        <v>0</v>
      </c>
      <c r="D412" s="81">
        <v>2.8</v>
      </c>
      <c r="E412" s="81">
        <v>0</v>
      </c>
      <c r="F412" s="81">
        <v>0</v>
      </c>
      <c r="G412" s="81">
        <v>0</v>
      </c>
      <c r="H412" s="81">
        <v>0</v>
      </c>
      <c r="I412" s="81">
        <v>0</v>
      </c>
      <c r="J412" s="81">
        <v>0</v>
      </c>
      <c r="K412" s="81">
        <v>0</v>
      </c>
      <c r="L412" s="81">
        <v>0</v>
      </c>
      <c r="M412" s="81">
        <v>19</v>
      </c>
      <c r="N412" s="81">
        <v>0</v>
      </c>
      <c r="O412" s="81">
        <v>90.4</v>
      </c>
      <c r="P412" s="81">
        <v>0</v>
      </c>
      <c r="Q412" s="81">
        <v>0</v>
      </c>
      <c r="R412" s="81">
        <v>0</v>
      </c>
      <c r="S412" s="81">
        <v>0</v>
      </c>
      <c r="T412" s="81">
        <v>0</v>
      </c>
      <c r="U412" s="81">
        <v>1</v>
      </c>
      <c r="V412" s="81">
        <v>0</v>
      </c>
      <c r="W412" s="81">
        <v>7.4</v>
      </c>
      <c r="X412" s="81">
        <v>0</v>
      </c>
      <c r="Y412" s="81">
        <v>0</v>
      </c>
      <c r="Z412" s="81">
        <v>0</v>
      </c>
      <c r="AA412" s="81">
        <v>0</v>
      </c>
      <c r="AB412" s="81">
        <v>0</v>
      </c>
      <c r="AC412" s="81">
        <v>114.1</v>
      </c>
      <c r="AD412" s="81"/>
      <c r="AE412" s="81"/>
      <c r="AF412" s="81"/>
      <c r="AG412" s="81"/>
      <c r="AH412" s="81"/>
      <c r="AI412" s="81"/>
      <c r="AJ412" s="81"/>
      <c r="AK412" s="81"/>
      <c r="AL412" s="81"/>
      <c r="AM412" s="81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1"/>
      <c r="BD412" s="81"/>
      <c r="BE412" s="81"/>
      <c r="BF412" s="81"/>
      <c r="BG412" s="81"/>
      <c r="BH412" s="81"/>
      <c r="BI412" s="81"/>
      <c r="BJ412" s="81"/>
      <c r="BK412" s="81"/>
      <c r="BL412" s="81"/>
      <c r="BM412" s="81"/>
      <c r="BN412" s="81"/>
      <c r="BO412" s="81"/>
    </row>
    <row r="413" spans="1:67" ht="15" hidden="1" x14ac:dyDescent="0.25">
      <c r="A413" s="90" t="s">
        <v>146</v>
      </c>
      <c r="B413" s="90" t="s">
        <v>567</v>
      </c>
      <c r="C413" s="81">
        <v>0</v>
      </c>
      <c r="D413" s="81">
        <v>0.24099999999999999</v>
      </c>
      <c r="E413" s="81">
        <v>0</v>
      </c>
      <c r="F413" s="81">
        <v>0</v>
      </c>
      <c r="G413" s="81">
        <v>0</v>
      </c>
      <c r="H413" s="81">
        <v>0.318</v>
      </c>
      <c r="I413" s="81">
        <v>0</v>
      </c>
      <c r="J413" s="81">
        <v>0</v>
      </c>
      <c r="K413" s="81">
        <v>0</v>
      </c>
      <c r="L413" s="81">
        <v>0</v>
      </c>
      <c r="M413" s="81">
        <v>0</v>
      </c>
      <c r="N413" s="81">
        <v>0</v>
      </c>
      <c r="O413" s="81">
        <v>0</v>
      </c>
      <c r="P413" s="81">
        <v>0</v>
      </c>
      <c r="Q413" s="81">
        <v>0</v>
      </c>
      <c r="R413" s="81">
        <v>1.1240000000000001</v>
      </c>
      <c r="S413" s="81">
        <v>17.18</v>
      </c>
      <c r="T413" s="81">
        <v>0</v>
      </c>
      <c r="U413" s="81">
        <v>0</v>
      </c>
      <c r="V413" s="81">
        <v>0</v>
      </c>
      <c r="W413" s="81">
        <v>0</v>
      </c>
      <c r="X413" s="81">
        <v>0</v>
      </c>
      <c r="Y413" s="81">
        <v>0</v>
      </c>
      <c r="Z413" s="81">
        <v>0</v>
      </c>
      <c r="AA413" s="81">
        <v>0</v>
      </c>
      <c r="AB413" s="81">
        <v>0</v>
      </c>
      <c r="AC413" s="81">
        <v>16.893999999999998</v>
      </c>
      <c r="AD413" s="81"/>
      <c r="AE413" s="81"/>
      <c r="AF413" s="81"/>
      <c r="AG413" s="81"/>
      <c r="AH413" s="81"/>
      <c r="AI413" s="81"/>
      <c r="AJ413" s="81"/>
      <c r="AK413" s="81"/>
      <c r="AL413" s="81"/>
      <c r="AM413" s="81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1"/>
      <c r="BD413" s="81"/>
      <c r="BE413" s="81"/>
      <c r="BF413" s="81"/>
      <c r="BG413" s="81"/>
      <c r="BH413" s="81"/>
      <c r="BI413" s="81"/>
      <c r="BJ413" s="81"/>
      <c r="BK413" s="81"/>
      <c r="BL413" s="81"/>
      <c r="BM413" s="81"/>
      <c r="BN413" s="81"/>
      <c r="BO413" s="81"/>
    </row>
    <row r="414" spans="1:67" ht="15" hidden="1" x14ac:dyDescent="0.25">
      <c r="A414" s="90" t="s">
        <v>464</v>
      </c>
      <c r="B414" s="90" t="s">
        <v>568</v>
      </c>
      <c r="C414" s="81">
        <v>0</v>
      </c>
      <c r="D414" s="81">
        <v>0</v>
      </c>
      <c r="E414" s="81">
        <v>0</v>
      </c>
      <c r="F414" s="81">
        <v>0</v>
      </c>
      <c r="G414" s="81">
        <v>0</v>
      </c>
      <c r="H414" s="81">
        <v>0</v>
      </c>
      <c r="I414" s="81">
        <v>0</v>
      </c>
      <c r="J414" s="81">
        <v>0</v>
      </c>
      <c r="K414" s="81">
        <v>0</v>
      </c>
      <c r="L414" s="81">
        <v>0</v>
      </c>
      <c r="M414" s="81">
        <v>0</v>
      </c>
      <c r="N414" s="81">
        <v>0</v>
      </c>
      <c r="O414" s="81">
        <v>0</v>
      </c>
      <c r="P414" s="81">
        <v>0</v>
      </c>
      <c r="Q414" s="81">
        <v>0</v>
      </c>
      <c r="R414" s="81">
        <v>0</v>
      </c>
      <c r="S414" s="81">
        <v>0</v>
      </c>
      <c r="T414" s="81">
        <v>0</v>
      </c>
      <c r="U414" s="81">
        <v>0</v>
      </c>
      <c r="V414" s="81">
        <v>0</v>
      </c>
      <c r="W414" s="81">
        <v>0</v>
      </c>
      <c r="X414" s="81">
        <v>0</v>
      </c>
      <c r="Y414" s="81">
        <v>0</v>
      </c>
      <c r="Z414" s="81">
        <v>0</v>
      </c>
      <c r="AA414" s="81">
        <v>0</v>
      </c>
      <c r="AB414" s="81">
        <v>0</v>
      </c>
      <c r="AC414" s="81">
        <v>0</v>
      </c>
      <c r="AD414" s="81"/>
      <c r="AE414" s="81"/>
      <c r="AF414" s="81"/>
      <c r="AG414" s="81"/>
      <c r="AH414" s="81"/>
      <c r="AI414" s="81"/>
      <c r="AJ414" s="81"/>
      <c r="AK414" s="81"/>
      <c r="AL414" s="81"/>
      <c r="AM414" s="81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1"/>
      <c r="BD414" s="81"/>
      <c r="BE414" s="81"/>
      <c r="BF414" s="81"/>
      <c r="BG414" s="81"/>
      <c r="BH414" s="81"/>
      <c r="BI414" s="81"/>
      <c r="BJ414" s="81"/>
      <c r="BK414" s="81"/>
      <c r="BL414" s="81"/>
      <c r="BM414" s="81"/>
      <c r="BN414" s="81"/>
      <c r="BO414" s="81"/>
    </row>
    <row r="415" spans="1:67" ht="15" hidden="1" x14ac:dyDescent="0.25">
      <c r="A415" s="90" t="s">
        <v>297</v>
      </c>
      <c r="B415" s="90" t="s">
        <v>569</v>
      </c>
      <c r="C415" s="81">
        <v>0</v>
      </c>
      <c r="D415" s="81">
        <v>4.7</v>
      </c>
      <c r="E415" s="81">
        <v>0</v>
      </c>
      <c r="F415" s="81">
        <v>0</v>
      </c>
      <c r="G415" s="81">
        <v>0</v>
      </c>
      <c r="H415" s="81">
        <v>0</v>
      </c>
      <c r="I415" s="81">
        <v>0</v>
      </c>
      <c r="J415" s="81">
        <v>0</v>
      </c>
      <c r="K415" s="81">
        <v>0</v>
      </c>
      <c r="L415" s="81">
        <v>12.3</v>
      </c>
      <c r="M415" s="81">
        <v>5.0199999999999996</v>
      </c>
      <c r="N415" s="81">
        <v>0</v>
      </c>
      <c r="O415" s="81">
        <v>28.28</v>
      </c>
      <c r="P415" s="81">
        <v>0</v>
      </c>
      <c r="Q415" s="81">
        <v>0</v>
      </c>
      <c r="R415" s="81">
        <v>0</v>
      </c>
      <c r="S415" s="81">
        <v>0</v>
      </c>
      <c r="T415" s="81">
        <v>0</v>
      </c>
      <c r="U415" s="81">
        <v>0</v>
      </c>
      <c r="V415" s="81">
        <v>0</v>
      </c>
      <c r="W415" s="81">
        <v>0</v>
      </c>
      <c r="X415" s="81">
        <v>0</v>
      </c>
      <c r="Y415" s="81">
        <v>0</v>
      </c>
      <c r="Z415" s="81">
        <v>0</v>
      </c>
      <c r="AA415" s="81">
        <v>0</v>
      </c>
      <c r="AB415" s="81">
        <v>0</v>
      </c>
      <c r="AC415" s="81">
        <v>48.03</v>
      </c>
      <c r="AD415" s="81"/>
      <c r="AE415" s="81"/>
      <c r="AF415" s="81"/>
      <c r="AG415" s="81"/>
      <c r="AH415" s="81"/>
      <c r="AI415" s="81"/>
      <c r="AJ415" s="81"/>
      <c r="AK415" s="81"/>
      <c r="AL415" s="81"/>
      <c r="AM415" s="81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1"/>
      <c r="BD415" s="81"/>
      <c r="BE415" s="81"/>
      <c r="BF415" s="81"/>
      <c r="BG415" s="81"/>
      <c r="BH415" s="81"/>
      <c r="BI415" s="81"/>
      <c r="BJ415" s="81"/>
      <c r="BK415" s="81"/>
      <c r="BL415" s="81"/>
      <c r="BM415" s="81"/>
      <c r="BN415" s="81"/>
      <c r="BO415" s="81"/>
    </row>
    <row r="416" spans="1:67" ht="15" hidden="1" x14ac:dyDescent="0.25">
      <c r="A416" s="90" t="s">
        <v>155</v>
      </c>
      <c r="B416" s="90" t="s">
        <v>570</v>
      </c>
      <c r="C416" s="81">
        <v>0</v>
      </c>
      <c r="D416" s="81">
        <v>1.5</v>
      </c>
      <c r="E416" s="81">
        <v>0</v>
      </c>
      <c r="F416" s="81">
        <v>0</v>
      </c>
      <c r="G416" s="81">
        <v>0</v>
      </c>
      <c r="H416" s="81">
        <v>0</v>
      </c>
      <c r="I416" s="81">
        <v>0</v>
      </c>
      <c r="J416" s="81">
        <v>0</v>
      </c>
      <c r="K416" s="81">
        <v>7</v>
      </c>
      <c r="L416" s="81">
        <v>1.1000000000000001</v>
      </c>
      <c r="M416" s="81">
        <v>4.0999999999999996</v>
      </c>
      <c r="N416" s="81">
        <v>0</v>
      </c>
      <c r="O416" s="81">
        <v>7.5</v>
      </c>
      <c r="P416" s="81">
        <v>0</v>
      </c>
      <c r="Q416" s="81">
        <v>0</v>
      </c>
      <c r="R416" s="81">
        <v>0</v>
      </c>
      <c r="S416" s="81">
        <v>0</v>
      </c>
      <c r="T416" s="81">
        <v>5.2</v>
      </c>
      <c r="U416" s="81">
        <v>0</v>
      </c>
      <c r="V416" s="81">
        <v>0</v>
      </c>
      <c r="W416" s="81">
        <v>0</v>
      </c>
      <c r="X416" s="81">
        <v>0</v>
      </c>
      <c r="Y416" s="81">
        <v>1.4</v>
      </c>
      <c r="Z416" s="81">
        <v>1.9</v>
      </c>
      <c r="AA416" s="81">
        <v>0.4</v>
      </c>
      <c r="AB416" s="81">
        <v>0</v>
      </c>
      <c r="AC416" s="81">
        <v>24.3</v>
      </c>
      <c r="AD416" s="81"/>
      <c r="AE416" s="81"/>
      <c r="AF416" s="81"/>
      <c r="AG416" s="81"/>
      <c r="AH416" s="81"/>
      <c r="AI416" s="81"/>
      <c r="AJ416" s="81"/>
      <c r="AK416" s="81"/>
      <c r="AL416" s="81"/>
      <c r="AM416" s="81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1"/>
      <c r="BD416" s="81"/>
      <c r="BE416" s="81"/>
      <c r="BF416" s="81"/>
      <c r="BG416" s="81"/>
      <c r="BH416" s="81"/>
      <c r="BI416" s="81"/>
      <c r="BJ416" s="81"/>
      <c r="BK416" s="81"/>
      <c r="BL416" s="81"/>
      <c r="BM416" s="81"/>
      <c r="BN416" s="81"/>
      <c r="BO416" s="81"/>
    </row>
    <row r="417" spans="1:67" ht="15" hidden="1" x14ac:dyDescent="0.25">
      <c r="A417" s="90" t="s">
        <v>89</v>
      </c>
      <c r="B417" s="90" t="s">
        <v>571</v>
      </c>
      <c r="C417" s="81">
        <v>0</v>
      </c>
      <c r="D417" s="81">
        <v>1.4999999999999999E-2</v>
      </c>
      <c r="E417" s="81">
        <v>0</v>
      </c>
      <c r="F417" s="81">
        <v>0</v>
      </c>
      <c r="G417" s="81">
        <v>0</v>
      </c>
      <c r="H417" s="81">
        <v>0</v>
      </c>
      <c r="I417" s="81">
        <v>0</v>
      </c>
      <c r="J417" s="81">
        <v>0</v>
      </c>
      <c r="K417" s="81">
        <v>0</v>
      </c>
      <c r="L417" s="81">
        <v>0</v>
      </c>
      <c r="M417" s="81">
        <v>0</v>
      </c>
      <c r="N417" s="81">
        <v>0</v>
      </c>
      <c r="O417" s="81">
        <v>0</v>
      </c>
      <c r="P417" s="81">
        <v>0</v>
      </c>
      <c r="Q417" s="81">
        <v>0</v>
      </c>
      <c r="R417" s="81">
        <v>0</v>
      </c>
      <c r="S417" s="81">
        <v>3.3889999999999998</v>
      </c>
      <c r="T417" s="81">
        <v>0</v>
      </c>
      <c r="U417" s="81">
        <v>0</v>
      </c>
      <c r="V417" s="81">
        <v>0</v>
      </c>
      <c r="W417" s="81">
        <v>0</v>
      </c>
      <c r="X417" s="81">
        <v>0</v>
      </c>
      <c r="Y417" s="81">
        <v>0</v>
      </c>
      <c r="Z417" s="81">
        <v>0</v>
      </c>
      <c r="AA417" s="81">
        <v>0</v>
      </c>
      <c r="AB417" s="81">
        <v>0</v>
      </c>
      <c r="AC417" s="81">
        <v>2.4990000000000001</v>
      </c>
      <c r="AD417" s="81"/>
      <c r="AE417" s="81"/>
      <c r="AF417" s="81"/>
      <c r="AG417" s="81"/>
      <c r="AH417" s="81"/>
      <c r="AI417" s="81"/>
      <c r="AJ417" s="81"/>
      <c r="AK417" s="81"/>
      <c r="AL417" s="81"/>
      <c r="AM417" s="81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1"/>
      <c r="BD417" s="81"/>
      <c r="BE417" s="81"/>
      <c r="BF417" s="81"/>
      <c r="BG417" s="81"/>
      <c r="BH417" s="81"/>
      <c r="BI417" s="81"/>
      <c r="BJ417" s="81"/>
      <c r="BK417" s="81"/>
      <c r="BL417" s="81"/>
      <c r="BM417" s="81"/>
      <c r="BN417" s="81"/>
      <c r="BO417" s="81"/>
    </row>
    <row r="418" spans="1:67" ht="15" hidden="1" x14ac:dyDescent="0.25">
      <c r="A418" s="90" t="s">
        <v>295</v>
      </c>
      <c r="B418" s="90" t="s">
        <v>572</v>
      </c>
      <c r="C418" s="81">
        <v>0</v>
      </c>
      <c r="D418" s="81">
        <v>3.8</v>
      </c>
      <c r="E418" s="81">
        <v>0</v>
      </c>
      <c r="F418" s="81">
        <v>0</v>
      </c>
      <c r="G418" s="81">
        <v>0</v>
      </c>
      <c r="H418" s="81">
        <v>0</v>
      </c>
      <c r="I418" s="81">
        <v>0</v>
      </c>
      <c r="J418" s="81">
        <v>0</v>
      </c>
      <c r="K418" s="81">
        <v>0</v>
      </c>
      <c r="L418" s="81">
        <v>20</v>
      </c>
      <c r="M418" s="81">
        <v>0</v>
      </c>
      <c r="N418" s="81">
        <v>20</v>
      </c>
      <c r="O418" s="81">
        <v>30</v>
      </c>
      <c r="P418" s="81">
        <v>0</v>
      </c>
      <c r="Q418" s="81">
        <v>0</v>
      </c>
      <c r="R418" s="81">
        <v>0</v>
      </c>
      <c r="S418" s="81">
        <v>0</v>
      </c>
      <c r="T418" s="81">
        <v>0</v>
      </c>
      <c r="U418" s="81">
        <v>0</v>
      </c>
      <c r="V418" s="81">
        <v>0</v>
      </c>
      <c r="W418" s="81">
        <v>0</v>
      </c>
      <c r="X418" s="81">
        <v>0</v>
      </c>
      <c r="Y418" s="81">
        <v>0</v>
      </c>
      <c r="Z418" s="81">
        <v>0</v>
      </c>
      <c r="AA418" s="81">
        <v>0.75</v>
      </c>
      <c r="AB418" s="81">
        <v>0</v>
      </c>
      <c r="AC418" s="81">
        <v>62.8</v>
      </c>
      <c r="AD418" s="81"/>
      <c r="AE418" s="81"/>
      <c r="AF418" s="81"/>
      <c r="AG418" s="81"/>
      <c r="AH418" s="81"/>
      <c r="AI418" s="81"/>
      <c r="AJ418" s="81"/>
      <c r="AK418" s="81"/>
      <c r="AL418" s="81"/>
      <c r="AM418" s="81"/>
      <c r="AN418" s="81"/>
      <c r="AO418" s="81"/>
      <c r="AP418" s="81"/>
      <c r="AQ418" s="81"/>
      <c r="AR418" s="81"/>
      <c r="AS418" s="81"/>
      <c r="AT418" s="81"/>
      <c r="AU418" s="81"/>
      <c r="AV418" s="81"/>
      <c r="AW418" s="81"/>
      <c r="AX418" s="81"/>
      <c r="AY418" s="81"/>
      <c r="AZ418" s="81"/>
      <c r="BA418" s="81"/>
      <c r="BB418" s="81"/>
      <c r="BC418" s="81"/>
      <c r="BD418" s="81"/>
      <c r="BE418" s="81"/>
      <c r="BF418" s="81"/>
      <c r="BG418" s="81"/>
      <c r="BH418" s="81"/>
      <c r="BI418" s="81"/>
      <c r="BJ418" s="81"/>
      <c r="BK418" s="81"/>
      <c r="BL418" s="81"/>
      <c r="BM418" s="81"/>
      <c r="BN418" s="81"/>
      <c r="BO418" s="81"/>
    </row>
    <row r="419" spans="1:67" ht="15" hidden="1" x14ac:dyDescent="0.25">
      <c r="A419" s="90" t="s">
        <v>82</v>
      </c>
      <c r="B419" s="90" t="s">
        <v>573</v>
      </c>
      <c r="C419" s="81">
        <v>0</v>
      </c>
      <c r="D419" s="81">
        <v>3.5045999999999995</v>
      </c>
      <c r="E419" s="81">
        <v>0</v>
      </c>
      <c r="F419" s="81">
        <v>0</v>
      </c>
      <c r="G419" s="81">
        <v>0</v>
      </c>
      <c r="H419" s="81">
        <v>0</v>
      </c>
      <c r="I419" s="81">
        <v>0</v>
      </c>
      <c r="J419" s="81">
        <v>0</v>
      </c>
      <c r="K419" s="81">
        <v>0</v>
      </c>
      <c r="L419" s="81">
        <v>0</v>
      </c>
      <c r="M419" s="81">
        <v>0</v>
      </c>
      <c r="N419" s="81">
        <v>0</v>
      </c>
      <c r="O419" s="81">
        <v>0</v>
      </c>
      <c r="P419" s="81">
        <v>0</v>
      </c>
      <c r="Q419" s="81">
        <v>0</v>
      </c>
      <c r="R419" s="81">
        <v>0</v>
      </c>
      <c r="S419" s="81">
        <v>0</v>
      </c>
      <c r="T419" s="81">
        <v>0</v>
      </c>
      <c r="U419" s="81">
        <v>0</v>
      </c>
      <c r="V419" s="81">
        <v>0</v>
      </c>
      <c r="W419" s="81">
        <v>15.965399999999999</v>
      </c>
      <c r="X419" s="81">
        <v>0</v>
      </c>
      <c r="Y419" s="81">
        <v>0</v>
      </c>
      <c r="Z419" s="81">
        <v>0</v>
      </c>
      <c r="AA419" s="81">
        <v>0</v>
      </c>
      <c r="AB419" s="81">
        <v>0</v>
      </c>
      <c r="AC419" s="81">
        <v>0</v>
      </c>
      <c r="AD419" s="81"/>
      <c r="AE419" s="81"/>
      <c r="AF419" s="81"/>
      <c r="AG419" s="81"/>
      <c r="AH419" s="81"/>
      <c r="AI419" s="81"/>
      <c r="AJ419" s="81"/>
      <c r="AK419" s="81"/>
      <c r="AL419" s="81"/>
      <c r="AM419" s="81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1"/>
      <c r="BD419" s="81"/>
      <c r="BE419" s="81"/>
      <c r="BF419" s="81"/>
      <c r="BG419" s="81"/>
      <c r="BH419" s="81"/>
      <c r="BI419" s="81"/>
      <c r="BJ419" s="81"/>
      <c r="BK419" s="81"/>
      <c r="BL419" s="81"/>
      <c r="BM419" s="81"/>
      <c r="BN419" s="81"/>
      <c r="BO419" s="81"/>
    </row>
    <row r="420" spans="1:67" ht="15" hidden="1" x14ac:dyDescent="0.25">
      <c r="A420" s="90" t="s">
        <v>73</v>
      </c>
      <c r="B420" s="90" t="s">
        <v>574</v>
      </c>
      <c r="C420" s="81">
        <v>0</v>
      </c>
      <c r="D420" s="81">
        <v>1</v>
      </c>
      <c r="E420" s="81">
        <v>0</v>
      </c>
      <c r="F420" s="81">
        <v>0</v>
      </c>
      <c r="G420" s="81">
        <v>0</v>
      </c>
      <c r="H420" s="81">
        <v>0</v>
      </c>
      <c r="I420" s="81">
        <v>0</v>
      </c>
      <c r="J420" s="81">
        <v>0</v>
      </c>
      <c r="K420" s="81">
        <v>0</v>
      </c>
      <c r="L420" s="81">
        <v>0</v>
      </c>
      <c r="M420" s="81">
        <v>0</v>
      </c>
      <c r="N420" s="81">
        <v>0</v>
      </c>
      <c r="O420" s="81">
        <v>0</v>
      </c>
      <c r="P420" s="81">
        <v>0</v>
      </c>
      <c r="Q420" s="81">
        <v>0</v>
      </c>
      <c r="R420" s="81">
        <v>0</v>
      </c>
      <c r="S420" s="81">
        <v>5.9</v>
      </c>
      <c r="T420" s="81">
        <v>0</v>
      </c>
      <c r="U420" s="81">
        <v>0</v>
      </c>
      <c r="V420" s="81">
        <v>7.5</v>
      </c>
      <c r="W420" s="81">
        <v>0</v>
      </c>
      <c r="X420" s="81">
        <v>0</v>
      </c>
      <c r="Y420" s="81">
        <v>0</v>
      </c>
      <c r="Z420" s="81">
        <v>0</v>
      </c>
      <c r="AA420" s="81">
        <v>0</v>
      </c>
      <c r="AB420" s="81">
        <v>0</v>
      </c>
      <c r="AC420" s="81">
        <v>14</v>
      </c>
      <c r="AD420" s="81"/>
      <c r="AE420" s="81"/>
      <c r="AF420" s="81"/>
      <c r="AG420" s="81"/>
      <c r="AH420" s="81"/>
      <c r="AI420" s="81"/>
      <c r="AJ420" s="81"/>
      <c r="AK420" s="81"/>
      <c r="AL420" s="81"/>
      <c r="AM420" s="81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1"/>
      <c r="BD420" s="81"/>
      <c r="BE420" s="81"/>
      <c r="BF420" s="81"/>
      <c r="BG420" s="81"/>
      <c r="BH420" s="81"/>
      <c r="BI420" s="81"/>
      <c r="BJ420" s="81"/>
      <c r="BK420" s="81"/>
      <c r="BL420" s="81"/>
      <c r="BM420" s="81"/>
      <c r="BN420" s="81"/>
      <c r="BO420" s="81"/>
    </row>
    <row r="421" spans="1:67" ht="15" hidden="1" x14ac:dyDescent="0.25">
      <c r="A421" s="90" t="s">
        <v>644</v>
      </c>
      <c r="B421" s="90" t="s">
        <v>644</v>
      </c>
      <c r="C421" s="81">
        <v>0</v>
      </c>
      <c r="D421" s="81">
        <v>0.2</v>
      </c>
      <c r="E421" s="81">
        <v>0</v>
      </c>
      <c r="F421" s="81">
        <v>0</v>
      </c>
      <c r="G421" s="81">
        <v>0</v>
      </c>
      <c r="H421" s="81">
        <v>0</v>
      </c>
      <c r="I421" s="81">
        <v>0</v>
      </c>
      <c r="J421" s="81">
        <v>0</v>
      </c>
      <c r="K421" s="81">
        <v>0</v>
      </c>
      <c r="L421" s="81">
        <v>0</v>
      </c>
      <c r="M421" s="81">
        <v>0</v>
      </c>
      <c r="N421" s="81">
        <v>0</v>
      </c>
      <c r="O421" s="81">
        <v>8.6999999999999993</v>
      </c>
      <c r="P421" s="81">
        <v>0</v>
      </c>
      <c r="Q421" s="81">
        <v>0</v>
      </c>
      <c r="R421" s="81">
        <v>0</v>
      </c>
      <c r="S421" s="81">
        <v>0</v>
      </c>
      <c r="T421" s="81">
        <v>0</v>
      </c>
      <c r="U421" s="81">
        <v>0</v>
      </c>
      <c r="V421" s="81">
        <v>0</v>
      </c>
      <c r="W421" s="81">
        <v>0</v>
      </c>
      <c r="X421" s="81">
        <v>0</v>
      </c>
      <c r="Y421" s="81">
        <v>0</v>
      </c>
      <c r="Z421" s="81">
        <v>0</v>
      </c>
      <c r="AA421" s="81">
        <v>0</v>
      </c>
      <c r="AB421" s="81">
        <v>0</v>
      </c>
      <c r="AC421" s="81">
        <v>7.4</v>
      </c>
      <c r="AD421" s="81"/>
      <c r="AE421" s="81"/>
      <c r="AF421" s="81"/>
      <c r="AG421" s="81"/>
      <c r="AH421" s="81"/>
      <c r="AI421" s="81"/>
      <c r="AJ421" s="81"/>
      <c r="AK421" s="81"/>
      <c r="AL421" s="81"/>
      <c r="AM421" s="81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1"/>
      <c r="BD421" s="81"/>
      <c r="BE421" s="81"/>
      <c r="BF421" s="81"/>
      <c r="BG421" s="81"/>
      <c r="BH421" s="81"/>
      <c r="BI421" s="81"/>
      <c r="BJ421" s="81"/>
      <c r="BK421" s="81"/>
      <c r="BL421" s="81"/>
      <c r="BM421" s="81"/>
      <c r="BN421" s="81"/>
      <c r="BO421" s="81"/>
    </row>
    <row r="422" spans="1:67" ht="15" hidden="1" x14ac:dyDescent="0.25">
      <c r="A422" s="90" t="s">
        <v>119</v>
      </c>
      <c r="B422" s="90" t="s">
        <v>575</v>
      </c>
      <c r="C422" s="81">
        <v>0</v>
      </c>
      <c r="D422" s="81">
        <v>0.02</v>
      </c>
      <c r="E422" s="81">
        <v>0</v>
      </c>
      <c r="F422" s="81">
        <v>0</v>
      </c>
      <c r="G422" s="81">
        <v>0</v>
      </c>
      <c r="H422" s="81">
        <v>0</v>
      </c>
      <c r="I422" s="81">
        <v>0</v>
      </c>
      <c r="J422" s="81">
        <v>0</v>
      </c>
      <c r="K422" s="81">
        <v>0</v>
      </c>
      <c r="L422" s="81">
        <v>0</v>
      </c>
      <c r="M422" s="81">
        <v>0</v>
      </c>
      <c r="N422" s="81">
        <v>0</v>
      </c>
      <c r="O422" s="81">
        <v>0</v>
      </c>
      <c r="P422" s="81">
        <v>0</v>
      </c>
      <c r="Q422" s="81">
        <v>0</v>
      </c>
      <c r="R422" s="81">
        <v>0</v>
      </c>
      <c r="S422" s="81">
        <v>0</v>
      </c>
      <c r="T422" s="81">
        <v>0.8</v>
      </c>
      <c r="U422" s="81">
        <v>0</v>
      </c>
      <c r="V422" s="81">
        <v>0</v>
      </c>
      <c r="W422" s="81">
        <v>0</v>
      </c>
      <c r="X422" s="81">
        <v>0</v>
      </c>
      <c r="Y422" s="81">
        <v>0</v>
      </c>
      <c r="Z422" s="81">
        <v>0</v>
      </c>
      <c r="AA422" s="81">
        <v>0</v>
      </c>
      <c r="AB422" s="81">
        <v>0</v>
      </c>
      <c r="AC422" s="81">
        <v>0.72</v>
      </c>
      <c r="AD422" s="81"/>
      <c r="AE422" s="81"/>
      <c r="AF422" s="81"/>
      <c r="AG422" s="81"/>
      <c r="AH422" s="81"/>
      <c r="AI422" s="81"/>
      <c r="AJ422" s="81"/>
      <c r="AK422" s="81"/>
      <c r="AL422" s="81"/>
      <c r="AM422" s="81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1"/>
      <c r="BD422" s="81"/>
      <c r="BE422" s="81"/>
      <c r="BF422" s="81"/>
      <c r="BG422" s="81"/>
      <c r="BH422" s="81"/>
      <c r="BI422" s="81"/>
      <c r="BJ422" s="81"/>
      <c r="BK422" s="81"/>
      <c r="BL422" s="81"/>
      <c r="BM422" s="81"/>
      <c r="BN422" s="81"/>
      <c r="BO422" s="81"/>
    </row>
    <row r="423" spans="1:67" ht="15" hidden="1" x14ac:dyDescent="0.25">
      <c r="A423" s="90" t="s">
        <v>576</v>
      </c>
      <c r="B423" s="90" t="s">
        <v>577</v>
      </c>
      <c r="C423" s="81">
        <v>0</v>
      </c>
      <c r="D423" s="81">
        <v>0.5</v>
      </c>
      <c r="E423" s="81">
        <v>0</v>
      </c>
      <c r="F423" s="81">
        <v>0</v>
      </c>
      <c r="G423" s="81">
        <v>0</v>
      </c>
      <c r="H423" s="81">
        <v>0</v>
      </c>
      <c r="I423" s="81">
        <v>0</v>
      </c>
      <c r="J423" s="81">
        <v>0</v>
      </c>
      <c r="K423" s="81">
        <v>0</v>
      </c>
      <c r="L423" s="81">
        <v>0</v>
      </c>
      <c r="M423" s="81">
        <v>5.8</v>
      </c>
      <c r="N423" s="81">
        <v>0</v>
      </c>
      <c r="O423" s="81">
        <v>29.2</v>
      </c>
      <c r="P423" s="81">
        <v>0</v>
      </c>
      <c r="Q423" s="81">
        <v>0</v>
      </c>
      <c r="R423" s="81">
        <v>0</v>
      </c>
      <c r="S423" s="81">
        <v>0</v>
      </c>
      <c r="T423" s="81">
        <v>0</v>
      </c>
      <c r="U423" s="81">
        <v>0</v>
      </c>
      <c r="V423" s="81">
        <v>0</v>
      </c>
      <c r="W423" s="81">
        <v>4.25</v>
      </c>
      <c r="X423" s="81">
        <v>0</v>
      </c>
      <c r="Y423" s="81">
        <v>0</v>
      </c>
      <c r="Z423" s="81">
        <v>0</v>
      </c>
      <c r="AA423" s="81">
        <v>0</v>
      </c>
      <c r="AB423" s="81">
        <v>0</v>
      </c>
      <c r="AC423" s="81">
        <v>30.2</v>
      </c>
      <c r="AD423" s="81"/>
      <c r="AE423" s="81"/>
      <c r="AF423" s="81"/>
      <c r="AG423" s="81"/>
      <c r="AH423" s="81"/>
      <c r="AI423" s="81"/>
      <c r="AJ423" s="81"/>
      <c r="AK423" s="81"/>
      <c r="AL423" s="81"/>
      <c r="AM423" s="81"/>
      <c r="AN423" s="81"/>
      <c r="AO423" s="81"/>
      <c r="AP423" s="81"/>
      <c r="AQ423" s="81"/>
      <c r="AR423" s="81"/>
      <c r="AS423" s="81"/>
      <c r="AT423" s="81"/>
      <c r="AU423" s="81"/>
      <c r="AV423" s="81"/>
      <c r="AW423" s="81"/>
      <c r="AX423" s="81"/>
      <c r="AY423" s="81"/>
      <c r="AZ423" s="81"/>
      <c r="BA423" s="81"/>
      <c r="BB423" s="81"/>
      <c r="BC423" s="81"/>
      <c r="BD423" s="81"/>
      <c r="BE423" s="81"/>
      <c r="BF423" s="81"/>
      <c r="BG423" s="81"/>
      <c r="BH423" s="81"/>
      <c r="BI423" s="81"/>
      <c r="BJ423" s="81"/>
      <c r="BK423" s="81"/>
      <c r="BL423" s="81"/>
      <c r="BM423" s="81"/>
      <c r="BN423" s="81"/>
      <c r="BO423" s="81"/>
    </row>
    <row r="424" spans="1:67" ht="15" hidden="1" x14ac:dyDescent="0.25">
      <c r="A424" s="90" t="s">
        <v>73</v>
      </c>
      <c r="B424" s="90" t="s">
        <v>578</v>
      </c>
      <c r="C424" s="81">
        <v>0</v>
      </c>
      <c r="D424" s="81">
        <v>1</v>
      </c>
      <c r="E424" s="81">
        <v>0</v>
      </c>
      <c r="F424" s="81">
        <v>0</v>
      </c>
      <c r="G424" s="81">
        <v>0</v>
      </c>
      <c r="H424" s="81">
        <v>4.8</v>
      </c>
      <c r="I424" s="81">
        <v>0</v>
      </c>
      <c r="J424" s="81">
        <v>0</v>
      </c>
      <c r="K424" s="81">
        <v>0</v>
      </c>
      <c r="L424" s="81">
        <v>0</v>
      </c>
      <c r="M424" s="81">
        <v>0</v>
      </c>
      <c r="N424" s="81">
        <v>23.6</v>
      </c>
      <c r="O424" s="81">
        <v>28.7</v>
      </c>
      <c r="P424" s="81">
        <v>0</v>
      </c>
      <c r="Q424" s="81">
        <v>0</v>
      </c>
      <c r="R424" s="81">
        <v>13.5</v>
      </c>
      <c r="S424" s="81">
        <v>17</v>
      </c>
      <c r="T424" s="81">
        <v>0</v>
      </c>
      <c r="U424" s="81">
        <v>0</v>
      </c>
      <c r="V424" s="81">
        <v>0.2</v>
      </c>
      <c r="W424" s="81">
        <v>0</v>
      </c>
      <c r="X424" s="81">
        <v>0</v>
      </c>
      <c r="Y424" s="81">
        <v>0</v>
      </c>
      <c r="Z424" s="81">
        <v>0</v>
      </c>
      <c r="AA424" s="81">
        <v>0</v>
      </c>
      <c r="AB424" s="81">
        <v>0</v>
      </c>
      <c r="AC424" s="81">
        <v>83.8</v>
      </c>
      <c r="AD424" s="81"/>
      <c r="AE424" s="81"/>
      <c r="AF424" s="81"/>
      <c r="AG424" s="81"/>
      <c r="AH424" s="81"/>
      <c r="AI424" s="81"/>
      <c r="AJ424" s="81"/>
      <c r="AK424" s="81"/>
      <c r="AL424" s="81"/>
      <c r="AM424" s="81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  <c r="BB424" s="81"/>
      <c r="BC424" s="81"/>
      <c r="BD424" s="81"/>
      <c r="BE424" s="81"/>
      <c r="BF424" s="81"/>
      <c r="BG424" s="81"/>
      <c r="BH424" s="81"/>
      <c r="BI424" s="81"/>
      <c r="BJ424" s="81"/>
      <c r="BK424" s="81"/>
      <c r="BL424" s="81"/>
      <c r="BM424" s="81"/>
      <c r="BN424" s="81"/>
      <c r="BO424" s="81"/>
    </row>
    <row r="425" spans="1:67" ht="15" hidden="1" x14ac:dyDescent="0.25">
      <c r="A425" s="90" t="s">
        <v>143</v>
      </c>
      <c r="B425" s="90" t="s">
        <v>645</v>
      </c>
      <c r="C425" s="81">
        <v>0</v>
      </c>
      <c r="D425" s="81">
        <v>0.36</v>
      </c>
      <c r="E425" s="81">
        <v>0</v>
      </c>
      <c r="F425" s="81">
        <v>0</v>
      </c>
      <c r="G425" s="81">
        <v>0</v>
      </c>
      <c r="H425" s="81">
        <v>0</v>
      </c>
      <c r="I425" s="81">
        <v>0</v>
      </c>
      <c r="J425" s="81">
        <v>0</v>
      </c>
      <c r="K425" s="81">
        <v>0</v>
      </c>
      <c r="L425" s="81">
        <v>0</v>
      </c>
      <c r="M425" s="81">
        <v>0</v>
      </c>
      <c r="N425" s="81">
        <v>0</v>
      </c>
      <c r="O425" s="81">
        <v>0</v>
      </c>
      <c r="P425" s="81">
        <v>0</v>
      </c>
      <c r="Q425" s="81">
        <v>0</v>
      </c>
      <c r="R425" s="81">
        <v>0</v>
      </c>
      <c r="S425" s="81">
        <v>0</v>
      </c>
      <c r="T425" s="81">
        <v>7.2530000000000001</v>
      </c>
      <c r="U425" s="81">
        <v>0</v>
      </c>
      <c r="V425" s="81">
        <v>0</v>
      </c>
      <c r="W425" s="81">
        <v>0</v>
      </c>
      <c r="X425" s="81">
        <v>0</v>
      </c>
      <c r="Y425" s="81">
        <v>0</v>
      </c>
      <c r="Z425" s="81">
        <v>0</v>
      </c>
      <c r="AA425" s="81">
        <v>0</v>
      </c>
      <c r="AB425" s="81">
        <v>0</v>
      </c>
      <c r="AC425" s="81">
        <v>5.7</v>
      </c>
      <c r="AD425" s="81"/>
      <c r="AE425" s="81"/>
      <c r="AF425" s="81"/>
      <c r="AG425" s="81"/>
      <c r="AH425" s="81"/>
      <c r="AI425" s="81"/>
      <c r="AJ425" s="81"/>
      <c r="AK425" s="81"/>
      <c r="AL425" s="81"/>
      <c r="AM425" s="81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  <c r="BB425" s="81"/>
      <c r="BC425" s="81"/>
      <c r="BD425" s="81"/>
      <c r="BE425" s="81"/>
      <c r="BF425" s="81"/>
      <c r="BG425" s="81"/>
      <c r="BH425" s="81"/>
      <c r="BI425" s="81"/>
      <c r="BJ425" s="81"/>
      <c r="BK425" s="81"/>
      <c r="BL425" s="81"/>
      <c r="BM425" s="81"/>
      <c r="BN425" s="81"/>
      <c r="BO425" s="81"/>
    </row>
    <row r="426" spans="1:67" ht="15" hidden="1" x14ac:dyDescent="0.25">
      <c r="A426" s="90" t="s">
        <v>579</v>
      </c>
      <c r="B426" s="90" t="s">
        <v>580</v>
      </c>
      <c r="C426" s="81">
        <v>0</v>
      </c>
      <c r="D426" s="81">
        <v>0</v>
      </c>
      <c r="E426" s="81">
        <v>0</v>
      </c>
      <c r="F426" s="81">
        <v>0</v>
      </c>
      <c r="G426" s="81">
        <v>0</v>
      </c>
      <c r="H426" s="81">
        <v>0</v>
      </c>
      <c r="I426" s="81">
        <v>0</v>
      </c>
      <c r="J426" s="81">
        <v>0</v>
      </c>
      <c r="K426" s="81">
        <v>0</v>
      </c>
      <c r="L426" s="81">
        <v>0</v>
      </c>
      <c r="M426" s="81">
        <v>0</v>
      </c>
      <c r="N426" s="81">
        <v>0</v>
      </c>
      <c r="O426" s="81">
        <v>0</v>
      </c>
      <c r="P426" s="81">
        <v>0</v>
      </c>
      <c r="Q426" s="81">
        <v>0</v>
      </c>
      <c r="R426" s="81">
        <v>0</v>
      </c>
      <c r="S426" s="81">
        <v>0</v>
      </c>
      <c r="T426" s="81">
        <v>0</v>
      </c>
      <c r="U426" s="81">
        <v>0</v>
      </c>
      <c r="V426" s="81">
        <v>0</v>
      </c>
      <c r="W426" s="81">
        <v>0</v>
      </c>
      <c r="X426" s="81">
        <v>0</v>
      </c>
      <c r="Y426" s="81">
        <v>0</v>
      </c>
      <c r="Z426" s="81">
        <v>0</v>
      </c>
      <c r="AA426" s="81">
        <v>0</v>
      </c>
      <c r="AB426" s="81">
        <v>0</v>
      </c>
      <c r="AC426" s="81">
        <v>0</v>
      </c>
      <c r="AD426" s="81"/>
      <c r="AE426" s="81"/>
      <c r="AF426" s="81"/>
      <c r="AG426" s="81"/>
      <c r="AH426" s="81"/>
      <c r="AI426" s="81"/>
      <c r="AJ426" s="81"/>
      <c r="AK426" s="81"/>
      <c r="AL426" s="81"/>
      <c r="AM426" s="81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  <c r="BB426" s="81"/>
      <c r="BC426" s="81"/>
      <c r="BD426" s="81"/>
      <c r="BE426" s="81"/>
      <c r="BF426" s="81"/>
      <c r="BG426" s="81"/>
      <c r="BH426" s="81"/>
      <c r="BI426" s="81"/>
      <c r="BJ426" s="81"/>
      <c r="BK426" s="81"/>
      <c r="BL426" s="81"/>
      <c r="BM426" s="81"/>
      <c r="BN426" s="81"/>
      <c r="BO426" s="81"/>
    </row>
    <row r="427" spans="1:67" ht="15" hidden="1" x14ac:dyDescent="0.25">
      <c r="A427" s="90" t="s">
        <v>204</v>
      </c>
      <c r="B427" s="90" t="s">
        <v>581</v>
      </c>
      <c r="C427" s="81">
        <v>0</v>
      </c>
      <c r="D427" s="81">
        <v>2</v>
      </c>
      <c r="E427" s="81">
        <v>0</v>
      </c>
      <c r="F427" s="81">
        <v>0</v>
      </c>
      <c r="G427" s="81">
        <v>0</v>
      </c>
      <c r="H427" s="81">
        <v>0</v>
      </c>
      <c r="I427" s="81">
        <v>41</v>
      </c>
      <c r="J427" s="81">
        <v>0</v>
      </c>
      <c r="K427" s="81">
        <v>177</v>
      </c>
      <c r="L427" s="81">
        <v>0</v>
      </c>
      <c r="M427" s="81">
        <v>0</v>
      </c>
      <c r="N427" s="81">
        <v>0</v>
      </c>
      <c r="O427" s="81">
        <v>0</v>
      </c>
      <c r="P427" s="81">
        <v>0</v>
      </c>
      <c r="Q427" s="81">
        <v>0</v>
      </c>
      <c r="R427" s="81">
        <v>20</v>
      </c>
      <c r="S427" s="81">
        <v>0</v>
      </c>
      <c r="T427" s="81">
        <v>0</v>
      </c>
      <c r="U427" s="81">
        <v>0</v>
      </c>
      <c r="V427" s="81">
        <v>0</v>
      </c>
      <c r="W427" s="81">
        <v>14</v>
      </c>
      <c r="X427" s="81">
        <v>0</v>
      </c>
      <c r="Y427" s="81">
        <v>0</v>
      </c>
      <c r="Z427" s="81">
        <v>0</v>
      </c>
      <c r="AA427" s="81">
        <v>0</v>
      </c>
      <c r="AB427" s="81">
        <v>0</v>
      </c>
      <c r="AC427" s="81">
        <v>211</v>
      </c>
      <c r="AD427" s="81"/>
      <c r="AE427" s="81"/>
      <c r="AF427" s="81"/>
      <c r="AG427" s="81"/>
      <c r="AH427" s="81"/>
      <c r="AI427" s="81"/>
      <c r="AJ427" s="81"/>
      <c r="AK427" s="81"/>
      <c r="AL427" s="81"/>
      <c r="AM427" s="81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  <c r="BB427" s="81"/>
      <c r="BC427" s="81"/>
      <c r="BD427" s="81"/>
      <c r="BE427" s="81"/>
      <c r="BF427" s="81"/>
      <c r="BG427" s="81"/>
      <c r="BH427" s="81"/>
      <c r="BI427" s="81"/>
      <c r="BJ427" s="81"/>
      <c r="BK427" s="81"/>
      <c r="BL427" s="81"/>
      <c r="BM427" s="81"/>
      <c r="BN427" s="81"/>
      <c r="BO427" s="81"/>
    </row>
    <row r="428" spans="1:67" ht="15" hidden="1" x14ac:dyDescent="0.25">
      <c r="A428" s="90" t="s">
        <v>133</v>
      </c>
      <c r="B428" s="90" t="s">
        <v>582</v>
      </c>
      <c r="C428" s="81">
        <v>0</v>
      </c>
      <c r="D428" s="81">
        <v>0</v>
      </c>
      <c r="E428" s="81">
        <v>0</v>
      </c>
      <c r="F428" s="81">
        <v>0</v>
      </c>
      <c r="G428" s="81">
        <v>0</v>
      </c>
      <c r="H428" s="81">
        <v>0</v>
      </c>
      <c r="I428" s="81">
        <v>0</v>
      </c>
      <c r="J428" s="81">
        <v>0</v>
      </c>
      <c r="K428" s="81">
        <v>0</v>
      </c>
      <c r="L428" s="81">
        <v>0</v>
      </c>
      <c r="M428" s="81">
        <v>0</v>
      </c>
      <c r="N428" s="81">
        <v>0</v>
      </c>
      <c r="O428" s="81">
        <v>0</v>
      </c>
      <c r="P428" s="81">
        <v>0</v>
      </c>
      <c r="Q428" s="81">
        <v>0</v>
      </c>
      <c r="R428" s="81">
        <v>1.917</v>
      </c>
      <c r="S428" s="81">
        <v>0</v>
      </c>
      <c r="T428" s="81">
        <v>6.056</v>
      </c>
      <c r="U428" s="81">
        <v>0</v>
      </c>
      <c r="V428" s="81">
        <v>0</v>
      </c>
      <c r="W428" s="81">
        <v>0</v>
      </c>
      <c r="X428" s="81">
        <v>0</v>
      </c>
      <c r="Y428" s="81">
        <v>0</v>
      </c>
      <c r="Z428" s="81">
        <v>0</v>
      </c>
      <c r="AA428" s="81">
        <v>0</v>
      </c>
      <c r="AB428" s="81">
        <v>0</v>
      </c>
      <c r="AC428" s="81">
        <v>5.8579999999999997</v>
      </c>
      <c r="AD428" s="81"/>
      <c r="AE428" s="81"/>
      <c r="AF428" s="81"/>
      <c r="AG428" s="81"/>
      <c r="AH428" s="81"/>
      <c r="AI428" s="81"/>
      <c r="AJ428" s="81"/>
      <c r="AK428" s="81"/>
      <c r="AL428" s="81"/>
      <c r="AM428" s="81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1"/>
      <c r="BD428" s="81"/>
      <c r="BE428" s="81"/>
      <c r="BF428" s="81"/>
      <c r="BG428" s="81"/>
      <c r="BH428" s="81"/>
      <c r="BI428" s="81"/>
      <c r="BJ428" s="81"/>
      <c r="BK428" s="81"/>
      <c r="BL428" s="81"/>
      <c r="BM428" s="81"/>
      <c r="BN428" s="81"/>
      <c r="BO428" s="81"/>
    </row>
    <row r="429" spans="1:67" ht="15" hidden="1" x14ac:dyDescent="0.25">
      <c r="A429" s="90" t="s">
        <v>84</v>
      </c>
      <c r="B429" s="90" t="s">
        <v>583</v>
      </c>
      <c r="C429" s="81">
        <v>0</v>
      </c>
      <c r="D429" s="81">
        <v>0.153</v>
      </c>
      <c r="E429" s="81">
        <v>0</v>
      </c>
      <c r="F429" s="81">
        <v>0</v>
      </c>
      <c r="G429" s="81">
        <v>0</v>
      </c>
      <c r="H429" s="81">
        <v>0</v>
      </c>
      <c r="I429" s="81">
        <v>0</v>
      </c>
      <c r="J429" s="81">
        <v>0</v>
      </c>
      <c r="K429" s="81">
        <v>0</v>
      </c>
      <c r="L429" s="81">
        <v>0</v>
      </c>
      <c r="M429" s="81">
        <v>0</v>
      </c>
      <c r="N429" s="81">
        <v>0</v>
      </c>
      <c r="O429" s="81">
        <v>0</v>
      </c>
      <c r="P429" s="81">
        <v>0</v>
      </c>
      <c r="Q429" s="81">
        <v>0</v>
      </c>
      <c r="R429" s="81">
        <v>1.54</v>
      </c>
      <c r="S429" s="81">
        <v>0</v>
      </c>
      <c r="T429" s="81">
        <v>0</v>
      </c>
      <c r="U429" s="81">
        <v>0.86</v>
      </c>
      <c r="V429" s="81">
        <v>0</v>
      </c>
      <c r="W429" s="81">
        <v>16.239999999999998</v>
      </c>
      <c r="X429" s="81">
        <v>0</v>
      </c>
      <c r="Y429" s="81">
        <v>0</v>
      </c>
      <c r="Z429" s="81">
        <v>0</v>
      </c>
      <c r="AA429" s="81">
        <v>0</v>
      </c>
      <c r="AB429" s="81">
        <v>0</v>
      </c>
      <c r="AC429" s="81">
        <v>15.147</v>
      </c>
      <c r="AD429" s="81"/>
      <c r="AE429" s="81"/>
      <c r="AF429" s="81"/>
      <c r="AG429" s="81"/>
      <c r="AH429" s="81"/>
      <c r="AI429" s="81"/>
      <c r="AJ429" s="81"/>
      <c r="AK429" s="81"/>
      <c r="AL429" s="81"/>
      <c r="AM429" s="81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1"/>
      <c r="BD429" s="81"/>
      <c r="BE429" s="81"/>
      <c r="BF429" s="81"/>
      <c r="BG429" s="81"/>
      <c r="BH429" s="81"/>
      <c r="BI429" s="81"/>
      <c r="BJ429" s="81"/>
      <c r="BK429" s="81"/>
      <c r="BL429" s="81"/>
      <c r="BM429" s="81"/>
      <c r="BN429" s="81"/>
      <c r="BO429" s="81"/>
    </row>
    <row r="430" spans="1:67" ht="15" hidden="1" x14ac:dyDescent="0.25">
      <c r="A430" s="90" t="s">
        <v>501</v>
      </c>
      <c r="B430" s="90" t="s">
        <v>646</v>
      </c>
      <c r="C430" s="81">
        <v>0</v>
      </c>
      <c r="D430" s="81">
        <v>8.7999999999999995E-2</v>
      </c>
      <c r="E430" s="81">
        <v>0</v>
      </c>
      <c r="F430" s="81">
        <v>0</v>
      </c>
      <c r="G430" s="81">
        <v>0</v>
      </c>
      <c r="H430" s="81">
        <v>0</v>
      </c>
      <c r="I430" s="81">
        <v>0</v>
      </c>
      <c r="J430" s="81">
        <v>0</v>
      </c>
      <c r="K430" s="81">
        <v>0</v>
      </c>
      <c r="L430" s="81">
        <v>0</v>
      </c>
      <c r="M430" s="81">
        <v>0</v>
      </c>
      <c r="N430" s="81">
        <v>0</v>
      </c>
      <c r="O430" s="81">
        <v>0</v>
      </c>
      <c r="P430" s="81">
        <v>0</v>
      </c>
      <c r="Q430" s="81">
        <v>0</v>
      </c>
      <c r="R430" s="81">
        <v>0</v>
      </c>
      <c r="S430" s="81">
        <v>8.4120000000000008</v>
      </c>
      <c r="T430" s="81">
        <v>0</v>
      </c>
      <c r="U430" s="81">
        <v>0</v>
      </c>
      <c r="V430" s="81">
        <v>0</v>
      </c>
      <c r="W430" s="81">
        <v>0</v>
      </c>
      <c r="X430" s="81">
        <v>0</v>
      </c>
      <c r="Y430" s="81">
        <v>0</v>
      </c>
      <c r="Z430" s="81">
        <v>0</v>
      </c>
      <c r="AA430" s="81">
        <v>0.17100000000000001</v>
      </c>
      <c r="AB430" s="81">
        <v>0</v>
      </c>
      <c r="AC430" s="81">
        <v>7.7169999999999996</v>
      </c>
      <c r="AD430" s="81"/>
      <c r="AE430" s="81"/>
      <c r="AF430" s="81"/>
      <c r="AG430" s="81"/>
      <c r="AH430" s="81"/>
      <c r="AI430" s="81"/>
      <c r="AJ430" s="81"/>
      <c r="AK430" s="81"/>
      <c r="AL430" s="81"/>
      <c r="AM430" s="81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1"/>
      <c r="BD430" s="81"/>
      <c r="BE430" s="81"/>
      <c r="BF430" s="81"/>
      <c r="BG430" s="81"/>
      <c r="BH430" s="81"/>
      <c r="BI430" s="81"/>
      <c r="BJ430" s="81"/>
      <c r="BK430" s="81"/>
      <c r="BL430" s="81"/>
      <c r="BM430" s="81"/>
      <c r="BN430" s="81"/>
      <c r="BO430" s="81"/>
    </row>
    <row r="431" spans="1:67" ht="15" hidden="1" x14ac:dyDescent="0.25">
      <c r="A431" s="90" t="s">
        <v>771</v>
      </c>
      <c r="B431" s="90" t="s">
        <v>600</v>
      </c>
      <c r="C431" s="81">
        <v>0</v>
      </c>
      <c r="D431" s="81">
        <v>0</v>
      </c>
      <c r="E431" s="81">
        <v>0</v>
      </c>
      <c r="F431" s="81">
        <v>4.7619999999999996</v>
      </c>
      <c r="G431" s="81">
        <v>0</v>
      </c>
      <c r="H431" s="81">
        <v>0</v>
      </c>
      <c r="I431" s="81">
        <v>1.321</v>
      </c>
      <c r="J431" s="81">
        <v>0</v>
      </c>
      <c r="K431" s="81">
        <v>97.677999999999997</v>
      </c>
      <c r="L431" s="81">
        <v>0</v>
      </c>
      <c r="M431" s="81">
        <v>0</v>
      </c>
      <c r="N431" s="81">
        <v>0</v>
      </c>
      <c r="O431" s="81">
        <v>1.6779999999999999</v>
      </c>
      <c r="P431" s="81">
        <v>0</v>
      </c>
      <c r="Q431" s="81">
        <v>0</v>
      </c>
      <c r="R431" s="81">
        <v>0</v>
      </c>
      <c r="S431" s="81">
        <v>0</v>
      </c>
      <c r="T431" s="81">
        <v>0</v>
      </c>
      <c r="U431" s="81">
        <v>0</v>
      </c>
      <c r="V431" s="81">
        <v>0</v>
      </c>
      <c r="W431" s="81">
        <v>0</v>
      </c>
      <c r="X431" s="81">
        <v>0</v>
      </c>
      <c r="Y431" s="81">
        <v>0</v>
      </c>
      <c r="Z431" s="81">
        <v>0</v>
      </c>
      <c r="AA431" s="81">
        <v>3.2629999999999999</v>
      </c>
      <c r="AB431" s="81">
        <v>0</v>
      </c>
      <c r="AC431" s="81">
        <v>90.894999999999996</v>
      </c>
      <c r="AD431" s="81"/>
      <c r="AE431" s="81"/>
      <c r="AF431" s="81"/>
      <c r="AG431" s="81"/>
      <c r="AH431" s="81"/>
      <c r="AI431" s="81"/>
      <c r="AJ431" s="81"/>
      <c r="AK431" s="81"/>
      <c r="AL431" s="81"/>
      <c r="AM431" s="81"/>
      <c r="AN431" s="81"/>
      <c r="AO431" s="81"/>
      <c r="AP431" s="81"/>
      <c r="AQ431" s="81"/>
      <c r="AR431" s="81"/>
      <c r="AS431" s="81"/>
      <c r="AT431" s="81"/>
      <c r="AU431" s="81"/>
      <c r="AV431" s="81"/>
      <c r="AW431" s="81"/>
      <c r="AX431" s="81"/>
      <c r="AY431" s="81"/>
      <c r="AZ431" s="81"/>
      <c r="BA431" s="81"/>
      <c r="BB431" s="81"/>
      <c r="BC431" s="81"/>
      <c r="BD431" s="81"/>
      <c r="BE431" s="81"/>
      <c r="BF431" s="81"/>
      <c r="BG431" s="81"/>
      <c r="BH431" s="81"/>
      <c r="BI431" s="81"/>
      <c r="BJ431" s="81"/>
      <c r="BK431" s="81"/>
      <c r="BL431" s="81"/>
      <c r="BM431" s="81"/>
      <c r="BN431" s="81"/>
      <c r="BO431" s="81"/>
    </row>
    <row r="432" spans="1:67" ht="15" hidden="1" x14ac:dyDescent="0.25">
      <c r="A432" s="90" t="s">
        <v>584</v>
      </c>
      <c r="B432" s="90" t="s">
        <v>585</v>
      </c>
      <c r="C432" s="81">
        <v>0</v>
      </c>
      <c r="D432" s="81">
        <v>1.39</v>
      </c>
      <c r="E432" s="81">
        <v>0</v>
      </c>
      <c r="F432" s="81">
        <v>0</v>
      </c>
      <c r="G432" s="81">
        <v>0</v>
      </c>
      <c r="H432" s="81">
        <v>0</v>
      </c>
      <c r="I432" s="81">
        <v>0</v>
      </c>
      <c r="J432" s="81">
        <v>0</v>
      </c>
      <c r="K432" s="81">
        <v>0</v>
      </c>
      <c r="L432" s="81">
        <v>0</v>
      </c>
      <c r="M432" s="81">
        <v>0</v>
      </c>
      <c r="N432" s="81">
        <v>0</v>
      </c>
      <c r="O432" s="81">
        <v>0</v>
      </c>
      <c r="P432" s="81">
        <v>0</v>
      </c>
      <c r="Q432" s="81">
        <v>0</v>
      </c>
      <c r="R432" s="81">
        <v>0</v>
      </c>
      <c r="S432" s="81">
        <v>0</v>
      </c>
      <c r="T432" s="81">
        <v>0</v>
      </c>
      <c r="U432" s="81">
        <v>0</v>
      </c>
      <c r="V432" s="81">
        <v>0</v>
      </c>
      <c r="W432" s="81">
        <v>33.375999999999998</v>
      </c>
      <c r="X432" s="81">
        <v>0</v>
      </c>
      <c r="Y432" s="81">
        <v>0</v>
      </c>
      <c r="Z432" s="81">
        <v>0</v>
      </c>
      <c r="AA432" s="81">
        <v>0</v>
      </c>
      <c r="AB432" s="81">
        <v>0</v>
      </c>
      <c r="AC432" s="81">
        <v>32.198</v>
      </c>
      <c r="AD432" s="81"/>
      <c r="AE432" s="81"/>
      <c r="AF432" s="81"/>
      <c r="AG432" s="81"/>
      <c r="AH432" s="81"/>
      <c r="AI432" s="81"/>
      <c r="AJ432" s="81"/>
      <c r="AK432" s="81"/>
      <c r="AL432" s="81"/>
      <c r="AM432" s="81"/>
      <c r="AN432" s="81"/>
      <c r="AO432" s="81"/>
      <c r="AP432" s="81"/>
      <c r="AQ432" s="81"/>
      <c r="AR432" s="81"/>
      <c r="AS432" s="81"/>
      <c r="AT432" s="81"/>
      <c r="AU432" s="81"/>
      <c r="AV432" s="81"/>
      <c r="AW432" s="81"/>
      <c r="AX432" s="81"/>
      <c r="AY432" s="81"/>
      <c r="AZ432" s="81"/>
      <c r="BA432" s="81"/>
      <c r="BB432" s="81"/>
      <c r="BC432" s="81"/>
      <c r="BD432" s="81"/>
      <c r="BE432" s="81"/>
      <c r="BF432" s="81"/>
      <c r="BG432" s="81"/>
      <c r="BH432" s="81"/>
      <c r="BI432" s="81"/>
      <c r="BJ432" s="81"/>
      <c r="BK432" s="81"/>
      <c r="BL432" s="81"/>
      <c r="BM432" s="81"/>
      <c r="BN432" s="81"/>
      <c r="BO432" s="81"/>
    </row>
    <row r="433" spans="1:67" ht="15" hidden="1" x14ac:dyDescent="0.25">
      <c r="A433" s="90" t="s">
        <v>86</v>
      </c>
      <c r="B433" s="90" t="s">
        <v>586</v>
      </c>
      <c r="C433" s="81">
        <v>0</v>
      </c>
      <c r="D433" s="81">
        <v>3.629</v>
      </c>
      <c r="E433" s="81">
        <v>0</v>
      </c>
      <c r="F433" s="81">
        <v>0</v>
      </c>
      <c r="G433" s="81">
        <v>0</v>
      </c>
      <c r="H433" s="81">
        <v>0</v>
      </c>
      <c r="I433" s="81">
        <v>0</v>
      </c>
      <c r="J433" s="81">
        <v>0</v>
      </c>
      <c r="K433" s="81">
        <v>0</v>
      </c>
      <c r="L433" s="81">
        <v>3.5139999999999998</v>
      </c>
      <c r="M433" s="81">
        <v>0</v>
      </c>
      <c r="N433" s="81">
        <v>0</v>
      </c>
      <c r="O433" s="81">
        <v>0.23699999999999999</v>
      </c>
      <c r="P433" s="81">
        <v>0</v>
      </c>
      <c r="Q433" s="81">
        <v>0</v>
      </c>
      <c r="R433" s="81">
        <v>5.1219999999999999</v>
      </c>
      <c r="S433" s="81">
        <v>0</v>
      </c>
      <c r="T433" s="81">
        <v>0</v>
      </c>
      <c r="U433" s="81">
        <v>0</v>
      </c>
      <c r="V433" s="81">
        <v>0</v>
      </c>
      <c r="W433" s="81">
        <v>9.2999999999999999E-2</v>
      </c>
      <c r="X433" s="81">
        <v>0</v>
      </c>
      <c r="Y433" s="81">
        <v>0</v>
      </c>
      <c r="Z433" s="81">
        <v>0</v>
      </c>
      <c r="AA433" s="81">
        <v>4.0149999999999997</v>
      </c>
      <c r="AB433" s="81">
        <v>0</v>
      </c>
      <c r="AC433" s="81">
        <v>16.690000000000001</v>
      </c>
      <c r="AD433" s="81"/>
      <c r="AE433" s="81"/>
      <c r="AF433" s="81"/>
      <c r="AG433" s="81"/>
      <c r="AH433" s="81"/>
      <c r="AI433" s="81"/>
      <c r="AJ433" s="81"/>
      <c r="AK433" s="81"/>
      <c r="AL433" s="81"/>
      <c r="AM433" s="81"/>
      <c r="AN433" s="81"/>
      <c r="AO433" s="81"/>
      <c r="AP433" s="81"/>
      <c r="AQ433" s="81"/>
      <c r="AR433" s="81"/>
      <c r="AS433" s="81"/>
      <c r="AT433" s="81"/>
      <c r="AU433" s="81"/>
      <c r="AV433" s="81"/>
      <c r="AW433" s="81"/>
      <c r="AX433" s="81"/>
      <c r="AY433" s="81"/>
      <c r="AZ433" s="81"/>
      <c r="BA433" s="81"/>
      <c r="BB433" s="81"/>
      <c r="BC433" s="81"/>
      <c r="BD433" s="81"/>
      <c r="BE433" s="81"/>
      <c r="BF433" s="81"/>
      <c r="BG433" s="81"/>
      <c r="BH433" s="81"/>
      <c r="BI433" s="81"/>
      <c r="BJ433" s="81"/>
      <c r="BK433" s="81"/>
      <c r="BL433" s="81"/>
      <c r="BM433" s="81"/>
      <c r="BN433" s="81"/>
      <c r="BO433" s="81"/>
    </row>
    <row r="434" spans="1:67" ht="15" hidden="1" x14ac:dyDescent="0.25">
      <c r="A434" s="90" t="s">
        <v>84</v>
      </c>
      <c r="B434" s="90" t="s">
        <v>647</v>
      </c>
      <c r="C434" s="81">
        <v>0</v>
      </c>
      <c r="D434" s="81">
        <v>2.7E-2</v>
      </c>
      <c r="E434" s="81">
        <v>0</v>
      </c>
      <c r="F434" s="81">
        <v>0</v>
      </c>
      <c r="G434" s="81">
        <v>0</v>
      </c>
      <c r="H434" s="81">
        <v>0</v>
      </c>
      <c r="I434" s="81">
        <v>0</v>
      </c>
      <c r="J434" s="81">
        <v>0</v>
      </c>
      <c r="K434" s="81">
        <v>0</v>
      </c>
      <c r="L434" s="81">
        <v>0</v>
      </c>
      <c r="M434" s="81">
        <v>0</v>
      </c>
      <c r="N434" s="81">
        <v>0</v>
      </c>
      <c r="O434" s="81">
        <v>5</v>
      </c>
      <c r="P434" s="81">
        <v>0</v>
      </c>
      <c r="Q434" s="81">
        <v>0</v>
      </c>
      <c r="R434" s="81">
        <v>0</v>
      </c>
      <c r="S434" s="81">
        <v>0</v>
      </c>
      <c r="T434" s="81">
        <v>0</v>
      </c>
      <c r="U434" s="81">
        <v>0</v>
      </c>
      <c r="V434" s="81">
        <v>0</v>
      </c>
      <c r="W434" s="81">
        <v>0</v>
      </c>
      <c r="X434" s="81">
        <v>0</v>
      </c>
      <c r="Y434" s="81">
        <v>0</v>
      </c>
      <c r="Z434" s="81">
        <v>0</v>
      </c>
      <c r="AA434" s="81">
        <v>0</v>
      </c>
      <c r="AB434" s="81">
        <v>0</v>
      </c>
      <c r="AC434" s="81">
        <v>3.58</v>
      </c>
      <c r="AD434" s="81"/>
      <c r="AE434" s="81"/>
      <c r="AF434" s="81"/>
      <c r="AG434" s="81"/>
      <c r="AH434" s="81"/>
      <c r="AI434" s="81"/>
      <c r="AJ434" s="81"/>
      <c r="AK434" s="81"/>
      <c r="AL434" s="81"/>
      <c r="AM434" s="81"/>
      <c r="AN434" s="81"/>
      <c r="AO434" s="81"/>
      <c r="AP434" s="81"/>
      <c r="AQ434" s="81"/>
      <c r="AR434" s="81"/>
      <c r="AS434" s="81"/>
      <c r="AT434" s="81"/>
      <c r="AU434" s="81"/>
      <c r="AV434" s="81"/>
      <c r="AW434" s="81"/>
      <c r="AX434" s="81"/>
      <c r="AY434" s="81"/>
      <c r="AZ434" s="81"/>
      <c r="BA434" s="81"/>
      <c r="BB434" s="81"/>
      <c r="BC434" s="81"/>
      <c r="BD434" s="81"/>
      <c r="BE434" s="81"/>
      <c r="BF434" s="81"/>
      <c r="BG434" s="81"/>
      <c r="BH434" s="81"/>
      <c r="BI434" s="81"/>
      <c r="BJ434" s="81"/>
      <c r="BK434" s="81"/>
      <c r="BL434" s="81"/>
      <c r="BM434" s="81"/>
      <c r="BN434" s="81"/>
      <c r="BO434" s="81"/>
    </row>
    <row r="435" spans="1:67" ht="15" hidden="1" x14ac:dyDescent="0.25">
      <c r="A435" s="90" t="s">
        <v>82</v>
      </c>
      <c r="B435" s="90" t="s">
        <v>587</v>
      </c>
      <c r="C435" s="81">
        <v>0</v>
      </c>
      <c r="D435" s="81">
        <v>0.04</v>
      </c>
      <c r="E435" s="81">
        <v>0</v>
      </c>
      <c r="F435" s="81">
        <v>0</v>
      </c>
      <c r="G435" s="81">
        <v>0</v>
      </c>
      <c r="H435" s="81">
        <v>0</v>
      </c>
      <c r="I435" s="81">
        <v>0</v>
      </c>
      <c r="J435" s="81">
        <v>0</v>
      </c>
      <c r="K435" s="81">
        <v>0</v>
      </c>
      <c r="L435" s="81">
        <v>0</v>
      </c>
      <c r="M435" s="81">
        <v>0</v>
      </c>
      <c r="N435" s="81">
        <v>0</v>
      </c>
      <c r="O435" s="81">
        <v>9.86</v>
      </c>
      <c r="P435" s="81">
        <v>0</v>
      </c>
      <c r="Q435" s="81">
        <v>0</v>
      </c>
      <c r="R435" s="81">
        <v>0</v>
      </c>
      <c r="S435" s="81">
        <v>0</v>
      </c>
      <c r="T435" s="81">
        <v>0</v>
      </c>
      <c r="U435" s="81">
        <v>0</v>
      </c>
      <c r="V435" s="81">
        <v>0</v>
      </c>
      <c r="W435" s="81">
        <v>0</v>
      </c>
      <c r="X435" s="81">
        <v>0</v>
      </c>
      <c r="Y435" s="81">
        <v>0</v>
      </c>
      <c r="Z435" s="81">
        <v>0</v>
      </c>
      <c r="AA435" s="81">
        <v>0</v>
      </c>
      <c r="AB435" s="81">
        <v>0</v>
      </c>
      <c r="AC435" s="81">
        <v>9.9700000000000006</v>
      </c>
      <c r="AD435" s="81"/>
      <c r="AE435" s="81"/>
      <c r="AF435" s="81"/>
      <c r="AG435" s="81"/>
      <c r="AH435" s="81"/>
      <c r="AI435" s="81"/>
      <c r="AJ435" s="81"/>
      <c r="AK435" s="81"/>
      <c r="AL435" s="81"/>
      <c r="AM435" s="81"/>
      <c r="AN435" s="81"/>
      <c r="AO435" s="81"/>
      <c r="AP435" s="81"/>
      <c r="AQ435" s="81"/>
      <c r="AR435" s="81"/>
      <c r="AS435" s="81"/>
      <c r="AT435" s="81"/>
      <c r="AU435" s="81"/>
      <c r="AV435" s="81"/>
      <c r="AW435" s="81"/>
      <c r="AX435" s="81"/>
      <c r="AY435" s="81"/>
      <c r="AZ435" s="81"/>
      <c r="BA435" s="81"/>
      <c r="BB435" s="81"/>
      <c r="BC435" s="81"/>
      <c r="BD435" s="81"/>
      <c r="BE435" s="81"/>
      <c r="BF435" s="81"/>
      <c r="BG435" s="81"/>
      <c r="BH435" s="81"/>
      <c r="BI435" s="81"/>
      <c r="BJ435" s="81"/>
      <c r="BK435" s="81"/>
      <c r="BL435" s="81"/>
      <c r="BM435" s="81"/>
      <c r="BN435" s="81"/>
      <c r="BO435" s="81"/>
    </row>
    <row r="436" spans="1:67" ht="15" hidden="1" x14ac:dyDescent="0.25">
      <c r="A436" s="90" t="s">
        <v>295</v>
      </c>
      <c r="B436" s="90" t="s">
        <v>588</v>
      </c>
      <c r="C436" s="81">
        <v>0</v>
      </c>
      <c r="D436" s="81">
        <v>3.3</v>
      </c>
      <c r="E436" s="81">
        <v>0</v>
      </c>
      <c r="F436" s="81">
        <v>1.3</v>
      </c>
      <c r="G436" s="81">
        <v>0</v>
      </c>
      <c r="H436" s="81">
        <v>0</v>
      </c>
      <c r="I436" s="81">
        <v>0</v>
      </c>
      <c r="J436" s="81">
        <v>0</v>
      </c>
      <c r="K436" s="81">
        <v>0</v>
      </c>
      <c r="L436" s="81">
        <v>30</v>
      </c>
      <c r="M436" s="81">
        <v>10</v>
      </c>
      <c r="N436" s="81">
        <v>10</v>
      </c>
      <c r="O436" s="81">
        <v>22</v>
      </c>
      <c r="P436" s="81">
        <v>0</v>
      </c>
      <c r="Q436" s="81">
        <v>0</v>
      </c>
      <c r="R436" s="81">
        <v>0</v>
      </c>
      <c r="S436" s="81">
        <v>0</v>
      </c>
      <c r="T436" s="81">
        <v>10</v>
      </c>
      <c r="U436" s="81">
        <v>0</v>
      </c>
      <c r="V436" s="81">
        <v>0.2</v>
      </c>
      <c r="W436" s="81">
        <v>0</v>
      </c>
      <c r="X436" s="81">
        <v>11</v>
      </c>
      <c r="Y436" s="81">
        <v>0</v>
      </c>
      <c r="Z436" s="81">
        <v>0</v>
      </c>
      <c r="AA436" s="81">
        <v>4</v>
      </c>
      <c r="AB436" s="81">
        <v>0</v>
      </c>
      <c r="AC436" s="81">
        <v>87.1</v>
      </c>
      <c r="AD436" s="81"/>
      <c r="AE436" s="81"/>
      <c r="AF436" s="81"/>
      <c r="AG436" s="81"/>
      <c r="AH436" s="81"/>
      <c r="AI436" s="81"/>
      <c r="AJ436" s="81"/>
      <c r="AK436" s="81"/>
      <c r="AL436" s="81"/>
      <c r="AM436" s="81"/>
      <c r="AN436" s="81"/>
      <c r="AO436" s="81"/>
      <c r="AP436" s="81"/>
      <c r="AQ436" s="81"/>
      <c r="AR436" s="81"/>
      <c r="AS436" s="81"/>
      <c r="AT436" s="81"/>
      <c r="AU436" s="81"/>
      <c r="AV436" s="81"/>
      <c r="AW436" s="81"/>
      <c r="AX436" s="81"/>
      <c r="AY436" s="81"/>
      <c r="AZ436" s="81"/>
      <c r="BA436" s="81"/>
      <c r="BB436" s="81"/>
      <c r="BC436" s="81"/>
      <c r="BD436" s="81"/>
      <c r="BE436" s="81"/>
      <c r="BF436" s="81"/>
      <c r="BG436" s="81"/>
      <c r="BH436" s="81"/>
      <c r="BI436" s="81"/>
      <c r="BJ436" s="81"/>
      <c r="BK436" s="81"/>
      <c r="BL436" s="81"/>
      <c r="BM436" s="81"/>
      <c r="BN436" s="81"/>
      <c r="BO436" s="81"/>
    </row>
    <row r="437" spans="1:67" ht="15" hidden="1" x14ac:dyDescent="0.25">
      <c r="A437" s="90" t="s">
        <v>199</v>
      </c>
      <c r="B437" s="90" t="s">
        <v>589</v>
      </c>
      <c r="C437" s="81">
        <v>0</v>
      </c>
      <c r="D437" s="81">
        <v>0</v>
      </c>
      <c r="E437" s="81">
        <v>0</v>
      </c>
      <c r="F437" s="81">
        <v>0</v>
      </c>
      <c r="G437" s="81">
        <v>0</v>
      </c>
      <c r="H437" s="81">
        <v>0</v>
      </c>
      <c r="I437" s="81">
        <v>0</v>
      </c>
      <c r="J437" s="81">
        <v>0</v>
      </c>
      <c r="K437" s="81">
        <v>0</v>
      </c>
      <c r="L437" s="81">
        <v>0</v>
      </c>
      <c r="M437" s="81">
        <v>0</v>
      </c>
      <c r="N437" s="81">
        <v>0</v>
      </c>
      <c r="O437" s="81">
        <v>0</v>
      </c>
      <c r="P437" s="81">
        <v>0</v>
      </c>
      <c r="Q437" s="81">
        <v>0</v>
      </c>
      <c r="R437" s="81">
        <v>0</v>
      </c>
      <c r="S437" s="81">
        <v>0</v>
      </c>
      <c r="T437" s="81">
        <v>0</v>
      </c>
      <c r="U437" s="81">
        <v>0</v>
      </c>
      <c r="V437" s="81">
        <v>0</v>
      </c>
      <c r="W437" s="81">
        <v>0</v>
      </c>
      <c r="X437" s="81">
        <v>0</v>
      </c>
      <c r="Y437" s="81">
        <v>0</v>
      </c>
      <c r="Z437" s="81">
        <v>0</v>
      </c>
      <c r="AA437" s="81">
        <v>0</v>
      </c>
      <c r="AB437" s="81">
        <v>0</v>
      </c>
      <c r="AC437" s="81">
        <v>0</v>
      </c>
      <c r="AD437" s="81"/>
      <c r="AE437" s="81"/>
      <c r="AF437" s="81"/>
      <c r="AG437" s="81"/>
      <c r="AH437" s="81"/>
      <c r="AI437" s="81"/>
      <c r="AJ437" s="81"/>
      <c r="AK437" s="81"/>
      <c r="AL437" s="81"/>
      <c r="AM437" s="81"/>
      <c r="AN437" s="81"/>
      <c r="AO437" s="81"/>
      <c r="AP437" s="81"/>
      <c r="AQ437" s="81"/>
      <c r="AR437" s="81"/>
      <c r="AS437" s="81"/>
      <c r="AT437" s="81"/>
      <c r="AU437" s="81"/>
      <c r="AV437" s="81"/>
      <c r="AW437" s="81"/>
      <c r="AX437" s="81"/>
      <c r="AY437" s="81"/>
      <c r="AZ437" s="81"/>
      <c r="BA437" s="81"/>
      <c r="BB437" s="81"/>
      <c r="BC437" s="81"/>
      <c r="BD437" s="81"/>
      <c r="BE437" s="81"/>
      <c r="BF437" s="81"/>
      <c r="BG437" s="81"/>
      <c r="BH437" s="81"/>
      <c r="BI437" s="81"/>
      <c r="BJ437" s="81"/>
      <c r="BK437" s="81"/>
      <c r="BL437" s="81"/>
      <c r="BM437" s="81"/>
      <c r="BN437" s="81"/>
      <c r="BO437" s="81"/>
    </row>
    <row r="438" spans="1:67" ht="15" hidden="1" x14ac:dyDescent="0.25">
      <c r="A438" s="90" t="s">
        <v>92</v>
      </c>
      <c r="B438" s="90" t="s">
        <v>590</v>
      </c>
      <c r="C438" s="81">
        <v>0</v>
      </c>
      <c r="D438" s="81">
        <v>0.3</v>
      </c>
      <c r="E438" s="81">
        <v>0</v>
      </c>
      <c r="F438" s="81">
        <v>0</v>
      </c>
      <c r="G438" s="81">
        <v>0</v>
      </c>
      <c r="H438" s="81">
        <v>0</v>
      </c>
      <c r="I438" s="81">
        <v>0</v>
      </c>
      <c r="J438" s="81">
        <v>0</v>
      </c>
      <c r="K438" s="81">
        <v>0</v>
      </c>
      <c r="L438" s="81">
        <v>0</v>
      </c>
      <c r="M438" s="81">
        <v>0</v>
      </c>
      <c r="N438" s="81">
        <v>0</v>
      </c>
      <c r="O438" s="81">
        <v>0</v>
      </c>
      <c r="P438" s="81">
        <v>0</v>
      </c>
      <c r="Q438" s="81">
        <v>0</v>
      </c>
      <c r="R438" s="81">
        <v>7.9</v>
      </c>
      <c r="S438" s="81">
        <v>0</v>
      </c>
      <c r="T438" s="81">
        <v>34.9</v>
      </c>
      <c r="U438" s="81">
        <v>0</v>
      </c>
      <c r="V438" s="81">
        <v>0</v>
      </c>
      <c r="W438" s="81">
        <v>0</v>
      </c>
      <c r="X438" s="81">
        <v>0</v>
      </c>
      <c r="Y438" s="81">
        <v>5.8</v>
      </c>
      <c r="Z438" s="81">
        <v>13.4</v>
      </c>
      <c r="AA438" s="81">
        <v>0</v>
      </c>
      <c r="AB438" s="81">
        <v>0</v>
      </c>
      <c r="AC438" s="81">
        <v>50.7</v>
      </c>
      <c r="AD438" s="81"/>
      <c r="AE438" s="81"/>
      <c r="AF438" s="81"/>
      <c r="AG438" s="81"/>
      <c r="AH438" s="81"/>
      <c r="AI438" s="81"/>
      <c r="AJ438" s="81"/>
      <c r="AK438" s="81"/>
      <c r="AL438" s="81"/>
      <c r="AM438" s="81"/>
      <c r="AN438" s="81"/>
      <c r="AO438" s="81"/>
      <c r="AP438" s="81"/>
      <c r="AQ438" s="81"/>
      <c r="AR438" s="81"/>
      <c r="AS438" s="81"/>
      <c r="AT438" s="81"/>
      <c r="AU438" s="81"/>
      <c r="AV438" s="81"/>
      <c r="AW438" s="81"/>
      <c r="AX438" s="81"/>
      <c r="AY438" s="81"/>
      <c r="AZ438" s="81"/>
      <c r="BA438" s="81"/>
      <c r="BB438" s="81"/>
      <c r="BC438" s="81"/>
      <c r="BD438" s="81"/>
      <c r="BE438" s="81"/>
      <c r="BF438" s="81"/>
      <c r="BG438" s="81"/>
      <c r="BH438" s="81"/>
      <c r="BI438" s="81"/>
      <c r="BJ438" s="81"/>
      <c r="BK438" s="81"/>
      <c r="BL438" s="81"/>
      <c r="BM438" s="81"/>
      <c r="BN438" s="81"/>
      <c r="BO438" s="81"/>
    </row>
    <row r="439" spans="1:67" ht="15" hidden="1" x14ac:dyDescent="0.25">
      <c r="A439" s="90" t="s">
        <v>82</v>
      </c>
      <c r="B439" s="90" t="s">
        <v>591</v>
      </c>
      <c r="C439" s="81">
        <v>0</v>
      </c>
      <c r="D439" s="81">
        <v>0.115</v>
      </c>
      <c r="E439" s="81">
        <v>0</v>
      </c>
      <c r="F439" s="81">
        <v>0</v>
      </c>
      <c r="G439" s="81">
        <v>0</v>
      </c>
      <c r="H439" s="81">
        <v>0</v>
      </c>
      <c r="I439" s="81">
        <v>0</v>
      </c>
      <c r="J439" s="81">
        <v>0</v>
      </c>
      <c r="K439" s="81">
        <v>0</v>
      </c>
      <c r="L439" s="81">
        <v>0</v>
      </c>
      <c r="M439" s="81">
        <v>0</v>
      </c>
      <c r="N439" s="81">
        <v>0</v>
      </c>
      <c r="O439" s="81">
        <v>0</v>
      </c>
      <c r="P439" s="81">
        <v>0</v>
      </c>
      <c r="Q439" s="81">
        <v>0</v>
      </c>
      <c r="R439" s="81">
        <v>0</v>
      </c>
      <c r="S439" s="81">
        <v>2.0699999999999998</v>
      </c>
      <c r="T439" s="81">
        <v>0</v>
      </c>
      <c r="U439" s="81">
        <v>0</v>
      </c>
      <c r="V439" s="81">
        <v>0</v>
      </c>
      <c r="W439" s="81">
        <v>0</v>
      </c>
      <c r="X439" s="81">
        <v>0</v>
      </c>
      <c r="Y439" s="81">
        <v>0</v>
      </c>
      <c r="Z439" s="81">
        <v>0</v>
      </c>
      <c r="AA439" s="81">
        <v>0</v>
      </c>
      <c r="AB439" s="81">
        <v>0</v>
      </c>
      <c r="AC439" s="81">
        <v>1.87</v>
      </c>
      <c r="AD439" s="81"/>
      <c r="AE439" s="81"/>
      <c r="AF439" s="81"/>
      <c r="AG439" s="81"/>
      <c r="AH439" s="81"/>
      <c r="AI439" s="81"/>
      <c r="AJ439" s="81"/>
      <c r="AK439" s="81"/>
      <c r="AL439" s="81"/>
      <c r="AM439" s="81"/>
      <c r="AN439" s="81"/>
      <c r="AO439" s="81"/>
      <c r="AP439" s="81"/>
      <c r="AQ439" s="81"/>
      <c r="AR439" s="81"/>
      <c r="AS439" s="81"/>
      <c r="AT439" s="81"/>
      <c r="AU439" s="81"/>
      <c r="AV439" s="81"/>
      <c r="AW439" s="81"/>
      <c r="AX439" s="81"/>
      <c r="AY439" s="81"/>
      <c r="AZ439" s="81"/>
      <c r="BA439" s="81"/>
      <c r="BB439" s="81"/>
      <c r="BC439" s="81"/>
      <c r="BD439" s="81"/>
      <c r="BE439" s="81"/>
      <c r="BF439" s="81"/>
      <c r="BG439" s="81"/>
      <c r="BH439" s="81"/>
      <c r="BI439" s="81"/>
      <c r="BJ439" s="81"/>
      <c r="BK439" s="81"/>
      <c r="BL439" s="81"/>
      <c r="BM439" s="81"/>
      <c r="BN439" s="81"/>
      <c r="BO439" s="81"/>
    </row>
    <row r="440" spans="1:67" ht="15" hidden="1" x14ac:dyDescent="0.25">
      <c r="A440" s="90" t="s">
        <v>197</v>
      </c>
      <c r="B440" s="90" t="s">
        <v>592</v>
      </c>
      <c r="C440" s="81">
        <v>0</v>
      </c>
      <c r="D440" s="81">
        <v>3.5169999999999999</v>
      </c>
      <c r="E440" s="81">
        <v>0</v>
      </c>
      <c r="F440" s="81">
        <v>0</v>
      </c>
      <c r="G440" s="81">
        <v>0</v>
      </c>
      <c r="H440" s="81">
        <v>0</v>
      </c>
      <c r="I440" s="81">
        <v>0</v>
      </c>
      <c r="J440" s="81">
        <v>0</v>
      </c>
      <c r="K440" s="81">
        <v>0</v>
      </c>
      <c r="L440" s="81">
        <v>0</v>
      </c>
      <c r="M440" s="81">
        <v>23.652999999999999</v>
      </c>
      <c r="N440" s="81">
        <v>0</v>
      </c>
      <c r="O440" s="81">
        <v>0</v>
      </c>
      <c r="P440" s="81">
        <v>0</v>
      </c>
      <c r="Q440" s="81">
        <v>0</v>
      </c>
      <c r="R440" s="81">
        <v>0</v>
      </c>
      <c r="S440" s="81">
        <v>0</v>
      </c>
      <c r="T440" s="81">
        <v>0</v>
      </c>
      <c r="U440" s="81">
        <v>0</v>
      </c>
      <c r="V440" s="81">
        <v>0</v>
      </c>
      <c r="W440" s="81">
        <v>0</v>
      </c>
      <c r="X440" s="81">
        <v>11.201000000000001</v>
      </c>
      <c r="Y440" s="81">
        <v>0</v>
      </c>
      <c r="Z440" s="81">
        <v>0</v>
      </c>
      <c r="AA440" s="81">
        <v>0</v>
      </c>
      <c r="AB440" s="81">
        <v>0</v>
      </c>
      <c r="AC440" s="81">
        <v>33.671999999999997</v>
      </c>
      <c r="AD440" s="81"/>
      <c r="AE440" s="81"/>
      <c r="AF440" s="81"/>
      <c r="AG440" s="81"/>
      <c r="AH440" s="81"/>
      <c r="AI440" s="81"/>
      <c r="AJ440" s="81"/>
      <c r="AK440" s="81"/>
      <c r="AL440" s="81"/>
      <c r="AM440" s="81"/>
      <c r="AN440" s="81"/>
      <c r="AO440" s="81"/>
      <c r="AP440" s="81"/>
      <c r="AQ440" s="81"/>
      <c r="AR440" s="81"/>
      <c r="AS440" s="81"/>
      <c r="AT440" s="81"/>
      <c r="AU440" s="81"/>
      <c r="AV440" s="81"/>
      <c r="AW440" s="81"/>
      <c r="AX440" s="81"/>
      <c r="AY440" s="81"/>
      <c r="AZ440" s="81"/>
      <c r="BA440" s="81"/>
      <c r="BB440" s="81"/>
      <c r="BC440" s="81"/>
      <c r="BD440" s="81"/>
      <c r="BE440" s="81"/>
      <c r="BF440" s="81"/>
      <c r="BG440" s="81"/>
      <c r="BH440" s="81"/>
      <c r="BI440" s="81"/>
      <c r="BJ440" s="81"/>
      <c r="BK440" s="81"/>
      <c r="BL440" s="81"/>
      <c r="BM440" s="81"/>
      <c r="BN440" s="81"/>
      <c r="BO440" s="81"/>
    </row>
    <row r="441" spans="1:67" ht="15" hidden="1" x14ac:dyDescent="0.25">
      <c r="A441" s="90" t="s">
        <v>197</v>
      </c>
      <c r="B441" s="90" t="s">
        <v>593</v>
      </c>
      <c r="C441" s="81">
        <v>0</v>
      </c>
      <c r="D441" s="81">
        <v>1.724</v>
      </c>
      <c r="E441" s="81">
        <v>0</v>
      </c>
      <c r="F441" s="81">
        <v>0</v>
      </c>
      <c r="G441" s="81">
        <v>0</v>
      </c>
      <c r="H441" s="81">
        <v>0</v>
      </c>
      <c r="I441" s="81">
        <v>0</v>
      </c>
      <c r="J441" s="81">
        <v>0</v>
      </c>
      <c r="K441" s="81">
        <v>0</v>
      </c>
      <c r="L441" s="81">
        <v>0</v>
      </c>
      <c r="M441" s="81">
        <v>12.182</v>
      </c>
      <c r="N441" s="81">
        <v>0</v>
      </c>
      <c r="O441" s="81">
        <v>0</v>
      </c>
      <c r="P441" s="81">
        <v>0</v>
      </c>
      <c r="Q441" s="81">
        <v>0</v>
      </c>
      <c r="R441" s="81">
        <v>0</v>
      </c>
      <c r="S441" s="81">
        <v>0</v>
      </c>
      <c r="T441" s="81">
        <v>0</v>
      </c>
      <c r="U441" s="81">
        <v>0</v>
      </c>
      <c r="V441" s="81">
        <v>0</v>
      </c>
      <c r="W441" s="81">
        <v>0</v>
      </c>
      <c r="X441" s="81">
        <v>22.259</v>
      </c>
      <c r="Y441" s="81">
        <v>0</v>
      </c>
      <c r="Z441" s="81">
        <v>0</v>
      </c>
      <c r="AA441" s="81">
        <v>0</v>
      </c>
      <c r="AB441" s="81">
        <v>0</v>
      </c>
      <c r="AC441" s="81">
        <v>32.378</v>
      </c>
      <c r="AD441" s="81"/>
      <c r="AE441" s="81"/>
      <c r="AF441" s="81"/>
      <c r="AG441" s="81"/>
      <c r="AH441" s="81"/>
      <c r="AI441" s="81"/>
      <c r="AJ441" s="81"/>
      <c r="AK441" s="81"/>
      <c r="AL441" s="81"/>
      <c r="AM441" s="81"/>
      <c r="AN441" s="81"/>
      <c r="AO441" s="81"/>
      <c r="AP441" s="81"/>
      <c r="AQ441" s="81"/>
      <c r="AR441" s="81"/>
      <c r="AS441" s="81"/>
      <c r="AT441" s="81"/>
      <c r="AU441" s="81"/>
      <c r="AV441" s="81"/>
      <c r="AW441" s="81"/>
      <c r="AX441" s="81"/>
      <c r="AY441" s="81"/>
      <c r="AZ441" s="81"/>
      <c r="BA441" s="81"/>
      <c r="BB441" s="81"/>
      <c r="BC441" s="81"/>
      <c r="BD441" s="81"/>
      <c r="BE441" s="81"/>
      <c r="BF441" s="81"/>
      <c r="BG441" s="81"/>
      <c r="BH441" s="81"/>
      <c r="BI441" s="81"/>
      <c r="BJ441" s="81"/>
      <c r="BK441" s="81"/>
      <c r="BL441" s="81"/>
      <c r="BM441" s="81"/>
      <c r="BN441" s="81"/>
      <c r="BO441" s="81"/>
    </row>
    <row r="442" spans="1:67" ht="15" hidden="1" x14ac:dyDescent="0.25">
      <c r="A442" s="96" t="s">
        <v>245</v>
      </c>
      <c r="B442" s="96" t="s">
        <v>899</v>
      </c>
      <c r="C442" s="81">
        <v>0</v>
      </c>
      <c r="D442" s="81">
        <v>0.5</v>
      </c>
      <c r="E442" s="81">
        <v>0</v>
      </c>
      <c r="F442" s="81">
        <v>0</v>
      </c>
      <c r="G442" s="81">
        <v>0</v>
      </c>
      <c r="H442" s="81">
        <v>0</v>
      </c>
      <c r="I442" s="81">
        <v>0</v>
      </c>
      <c r="J442" s="81">
        <v>0</v>
      </c>
      <c r="K442" s="81">
        <v>0</v>
      </c>
      <c r="L442" s="81">
        <v>0</v>
      </c>
      <c r="M442" s="81">
        <v>0</v>
      </c>
      <c r="N442" s="81">
        <v>0</v>
      </c>
      <c r="O442" s="81">
        <v>0</v>
      </c>
      <c r="P442" s="81">
        <v>8.1999999999999993</v>
      </c>
      <c r="Q442" s="81">
        <v>0</v>
      </c>
      <c r="R442" s="81">
        <v>0</v>
      </c>
      <c r="S442" s="81">
        <v>0</v>
      </c>
      <c r="T442" s="81">
        <v>0</v>
      </c>
      <c r="U442" s="81">
        <v>0</v>
      </c>
      <c r="V442" s="81">
        <v>0</v>
      </c>
      <c r="W442" s="81">
        <v>0</v>
      </c>
      <c r="X442" s="81">
        <v>0</v>
      </c>
      <c r="Y442" s="81">
        <v>0</v>
      </c>
      <c r="Z442" s="81">
        <v>0</v>
      </c>
      <c r="AA442" s="81">
        <v>0</v>
      </c>
      <c r="AB442" s="81">
        <v>0</v>
      </c>
      <c r="AC442" s="81">
        <v>7.3949999999999996</v>
      </c>
      <c r="AD442" s="81"/>
      <c r="AE442" s="81"/>
      <c r="AF442" s="81"/>
      <c r="AG442" s="81"/>
      <c r="AH442" s="81"/>
      <c r="AI442" s="81"/>
      <c r="AJ442" s="81"/>
      <c r="AK442" s="81"/>
      <c r="AL442" s="81"/>
      <c r="AM442" s="81"/>
      <c r="AN442" s="81"/>
      <c r="AO442" s="81"/>
      <c r="AP442" s="81"/>
      <c r="AQ442" s="81"/>
      <c r="AR442" s="81"/>
      <c r="AS442" s="81"/>
      <c r="AT442" s="81"/>
      <c r="AU442" s="81"/>
      <c r="AV442" s="81"/>
      <c r="AW442" s="81"/>
      <c r="AX442" s="81"/>
      <c r="AY442" s="81"/>
      <c r="AZ442" s="81"/>
      <c r="BA442" s="81"/>
      <c r="BB442" s="81"/>
      <c r="BC442" s="81"/>
      <c r="BD442" s="81"/>
      <c r="BE442" s="81"/>
      <c r="BF442" s="81"/>
      <c r="BG442" s="81"/>
      <c r="BH442" s="81"/>
      <c r="BI442" s="81"/>
      <c r="BJ442" s="81"/>
      <c r="BK442" s="81"/>
      <c r="BL442" s="81"/>
      <c r="BM442" s="81"/>
      <c r="BN442" s="81"/>
      <c r="BO442" s="81"/>
    </row>
    <row r="443" spans="1:67" ht="15" hidden="1" x14ac:dyDescent="0.25">
      <c r="A443" s="90" t="s">
        <v>771</v>
      </c>
      <c r="B443" s="90" t="s">
        <v>601</v>
      </c>
      <c r="C443" s="81">
        <v>0</v>
      </c>
      <c r="D443" s="81">
        <v>11.283999999999992</v>
      </c>
      <c r="E443" s="81">
        <v>0</v>
      </c>
      <c r="F443" s="81">
        <v>0</v>
      </c>
      <c r="G443" s="81">
        <v>0</v>
      </c>
      <c r="H443" s="81">
        <v>33.521000000000001</v>
      </c>
      <c r="I443" s="81">
        <v>0</v>
      </c>
      <c r="J443" s="81">
        <v>0</v>
      </c>
      <c r="K443" s="81">
        <v>0</v>
      </c>
      <c r="L443" s="81">
        <v>0</v>
      </c>
      <c r="M443" s="81">
        <v>0</v>
      </c>
      <c r="N443" s="81">
        <v>0</v>
      </c>
      <c r="O443" s="81">
        <v>0</v>
      </c>
      <c r="P443" s="81">
        <v>0</v>
      </c>
      <c r="Q443" s="81">
        <v>0</v>
      </c>
      <c r="R443" s="81">
        <v>1.293999999999869</v>
      </c>
      <c r="S443" s="81">
        <v>5.4670000000000982</v>
      </c>
      <c r="T443" s="81">
        <v>0</v>
      </c>
      <c r="U443" s="81">
        <v>0</v>
      </c>
      <c r="V443" s="81">
        <v>0</v>
      </c>
      <c r="W443" s="81">
        <v>0</v>
      </c>
      <c r="X443" s="81">
        <v>0</v>
      </c>
      <c r="Y443" s="81">
        <v>0.26200000000000001</v>
      </c>
      <c r="Z443" s="81">
        <v>0</v>
      </c>
      <c r="AA443" s="81">
        <v>27.331999999999997</v>
      </c>
      <c r="AB443" s="81">
        <v>0</v>
      </c>
      <c r="AC443" s="81">
        <v>4838.375</v>
      </c>
      <c r="AD443" s="81"/>
      <c r="AE443" s="81"/>
      <c r="AF443" s="81"/>
      <c r="AG443" s="81"/>
      <c r="AH443" s="81"/>
      <c r="AI443" s="81"/>
      <c r="AJ443" s="81"/>
      <c r="AK443" s="81"/>
      <c r="AL443" s="81"/>
      <c r="AM443" s="81"/>
      <c r="AN443" s="81"/>
      <c r="AO443" s="81"/>
      <c r="AP443" s="81"/>
      <c r="AQ443" s="81"/>
      <c r="AR443" s="81"/>
      <c r="AS443" s="81"/>
      <c r="AT443" s="81"/>
      <c r="AU443" s="81"/>
      <c r="AV443" s="81"/>
      <c r="AW443" s="81"/>
      <c r="AX443" s="81"/>
      <c r="AY443" s="81"/>
      <c r="AZ443" s="81"/>
      <c r="BA443" s="81"/>
      <c r="BB443" s="81"/>
      <c r="BC443" s="81"/>
      <c r="BD443" s="81"/>
      <c r="BE443" s="81"/>
      <c r="BF443" s="81"/>
      <c r="BG443" s="81"/>
      <c r="BH443" s="81"/>
      <c r="BI443" s="81"/>
      <c r="BJ443" s="81"/>
      <c r="BK443" s="81"/>
      <c r="BL443" s="81"/>
      <c r="BM443" s="81"/>
      <c r="BN443" s="81"/>
      <c r="BO443" s="81"/>
    </row>
    <row r="444" spans="1:67" ht="15" x14ac:dyDescent="0.25">
      <c r="A444" s="92"/>
      <c r="B444" s="93"/>
      <c r="C444" s="8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  <c r="AF444" s="81"/>
      <c r="AG444" s="81"/>
      <c r="AH444" s="81"/>
      <c r="AI444" s="81"/>
      <c r="AJ444" s="81"/>
      <c r="AK444" s="81"/>
      <c r="AL444" s="81"/>
      <c r="AM444" s="81"/>
      <c r="AN444" s="81"/>
      <c r="AO444" s="81"/>
      <c r="AP444" s="81"/>
      <c r="AQ444" s="81"/>
      <c r="AR444" s="81"/>
      <c r="AS444" s="81"/>
      <c r="AT444" s="81"/>
      <c r="AU444" s="81"/>
      <c r="AV444" s="81"/>
      <c r="AW444" s="81"/>
      <c r="AX444" s="81"/>
      <c r="AY444" s="81"/>
      <c r="AZ444" s="81"/>
      <c r="BA444" s="81"/>
      <c r="BB444" s="81"/>
      <c r="BC444" s="81"/>
      <c r="BD444" s="81"/>
      <c r="BE444" s="81"/>
      <c r="BF444" s="81"/>
      <c r="BG444" s="81"/>
      <c r="BH444" s="81"/>
      <c r="BI444" s="81"/>
      <c r="BJ444" s="81"/>
      <c r="BK444" s="81"/>
      <c r="BL444" s="81"/>
      <c r="BM444" s="81"/>
      <c r="BN444" s="81"/>
      <c r="BO444" s="81"/>
    </row>
    <row r="445" spans="1:67" ht="15.75" thickBot="1" x14ac:dyDescent="0.3">
      <c r="A445" s="94"/>
      <c r="B445" s="94"/>
      <c r="C445" s="8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  <c r="AF445" s="81"/>
      <c r="AG445" s="81"/>
      <c r="AH445" s="81"/>
      <c r="AI445" s="81"/>
      <c r="AJ445" s="81"/>
      <c r="AK445" s="81"/>
      <c r="AL445" s="81"/>
      <c r="AM445" s="81"/>
      <c r="AN445" s="81"/>
      <c r="AO445" s="81"/>
      <c r="AP445" s="81"/>
      <c r="AQ445" s="81"/>
      <c r="AR445" s="81"/>
      <c r="AS445" s="81"/>
      <c r="AT445" s="81"/>
      <c r="AU445" s="81"/>
      <c r="AV445" s="81"/>
      <c r="AW445" s="81"/>
      <c r="AX445" s="81"/>
      <c r="AY445" s="81"/>
      <c r="AZ445" s="81"/>
      <c r="BA445" s="81"/>
      <c r="BB445" s="81"/>
      <c r="BC445" s="81"/>
      <c r="BD445" s="81"/>
      <c r="BE445" s="81"/>
      <c r="BF445" s="81"/>
      <c r="BG445" s="81"/>
      <c r="BH445" s="81"/>
      <c r="BI445" s="81"/>
      <c r="BJ445" s="81"/>
      <c r="BK445" s="81"/>
      <c r="BL445" s="81"/>
      <c r="BM445" s="81"/>
      <c r="BN445" s="81"/>
      <c r="BO445" s="81"/>
    </row>
    <row r="446" spans="1:67" ht="15" x14ac:dyDescent="0.25">
      <c r="A446" s="95" t="s">
        <v>768</v>
      </c>
      <c r="B446" s="95"/>
      <c r="C446" s="8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81"/>
      <c r="AK446" s="81"/>
      <c r="AL446" s="81"/>
      <c r="AM446" s="81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1"/>
      <c r="BD446" s="81"/>
      <c r="BE446" s="81"/>
      <c r="BF446" s="81"/>
      <c r="BG446" s="81"/>
      <c r="BH446" s="81"/>
      <c r="BI446" s="81"/>
      <c r="BJ446" s="81"/>
      <c r="BK446" s="81"/>
      <c r="BL446" s="81"/>
      <c r="BM446" s="81"/>
      <c r="BN446" s="81"/>
      <c r="BO446" s="81"/>
    </row>
    <row r="447" spans="1:67" ht="15" x14ac:dyDescent="0.25">
      <c r="A447" s="96"/>
      <c r="B447" s="96"/>
      <c r="C447" s="8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81"/>
      <c r="AH447" s="81"/>
      <c r="AI447" s="81"/>
      <c r="AJ447" s="81"/>
      <c r="AK447" s="81"/>
      <c r="AL447" s="81"/>
      <c r="AM447" s="81"/>
      <c r="AN447" s="81"/>
      <c r="AO447" s="81"/>
      <c r="AP447" s="81"/>
      <c r="AQ447" s="81"/>
      <c r="AR447" s="81"/>
      <c r="AS447" s="81"/>
      <c r="AT447" s="81"/>
      <c r="AU447" s="81"/>
      <c r="AV447" s="81"/>
      <c r="AW447" s="81"/>
      <c r="AX447" s="81"/>
      <c r="AY447" s="81"/>
      <c r="AZ447" s="81"/>
      <c r="BA447" s="81"/>
      <c r="BB447" s="81"/>
      <c r="BC447" s="81"/>
      <c r="BD447" s="81"/>
      <c r="BE447" s="81"/>
      <c r="BF447" s="81"/>
      <c r="BG447" s="81"/>
      <c r="BH447" s="81"/>
      <c r="BI447" s="81"/>
      <c r="BJ447" s="81"/>
      <c r="BK447" s="81"/>
      <c r="BL447" s="81"/>
      <c r="BM447" s="81"/>
      <c r="BN447" s="81"/>
      <c r="BO447" s="81"/>
    </row>
    <row r="448" spans="1:67" ht="15" x14ac:dyDescent="0.25">
      <c r="A448" s="90" t="s">
        <v>675</v>
      </c>
      <c r="B448" s="90" t="s">
        <v>676</v>
      </c>
      <c r="C448" s="8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81"/>
      <c r="AH448" s="81"/>
      <c r="AI448" s="81"/>
      <c r="AJ448" s="81"/>
      <c r="AK448" s="81"/>
      <c r="AL448" s="81"/>
      <c r="AM448" s="81"/>
      <c r="AN448" s="81"/>
      <c r="AO448" s="81"/>
      <c r="AP448" s="81"/>
      <c r="AQ448" s="81"/>
      <c r="AR448" s="81"/>
      <c r="AS448" s="81"/>
      <c r="AT448" s="81"/>
      <c r="AU448" s="81"/>
      <c r="AV448" s="81"/>
      <c r="AW448" s="81"/>
      <c r="AX448" s="81"/>
      <c r="AY448" s="81"/>
      <c r="AZ448" s="81"/>
      <c r="BA448" s="81"/>
      <c r="BB448" s="81"/>
      <c r="BC448" s="81"/>
      <c r="BD448" s="81"/>
      <c r="BE448" s="81"/>
      <c r="BF448" s="81"/>
      <c r="BG448" s="81"/>
      <c r="BH448" s="81"/>
      <c r="BI448" s="81"/>
      <c r="BJ448" s="81"/>
      <c r="BK448" s="81"/>
      <c r="BL448" s="81"/>
      <c r="BM448" s="81"/>
      <c r="BN448" s="81"/>
      <c r="BO448" s="81"/>
    </row>
    <row r="449" spans="1:67" ht="15" x14ac:dyDescent="0.25">
      <c r="A449" s="96"/>
      <c r="B449" s="96"/>
      <c r="C449" s="8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81"/>
      <c r="AH449" s="81"/>
      <c r="AI449" s="81"/>
      <c r="AJ449" s="81"/>
      <c r="AK449" s="81"/>
      <c r="AL449" s="81"/>
      <c r="AM449" s="81"/>
      <c r="AN449" s="81"/>
      <c r="AO449" s="81"/>
      <c r="AP449" s="81"/>
      <c r="AQ449" s="81"/>
      <c r="AR449" s="81"/>
      <c r="AS449" s="81"/>
      <c r="AT449" s="81"/>
      <c r="AU449" s="81"/>
      <c r="AV449" s="81"/>
      <c r="AW449" s="81"/>
      <c r="AX449" s="81"/>
      <c r="AY449" s="81"/>
      <c r="AZ449" s="81"/>
      <c r="BA449" s="81"/>
      <c r="BB449" s="81"/>
      <c r="BC449" s="81"/>
      <c r="BD449" s="81"/>
      <c r="BE449" s="81"/>
      <c r="BF449" s="81"/>
      <c r="BG449" s="81"/>
      <c r="BH449" s="81"/>
      <c r="BI449" s="81"/>
      <c r="BJ449" s="81"/>
      <c r="BK449" s="81"/>
      <c r="BL449" s="81"/>
      <c r="BM449" s="81"/>
      <c r="BN449" s="81"/>
      <c r="BO449" s="81"/>
    </row>
    <row r="450" spans="1:67" ht="15" x14ac:dyDescent="0.25">
      <c r="A450" s="81"/>
      <c r="B450" s="81"/>
      <c r="C450" s="8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81"/>
      <c r="AH450" s="81"/>
      <c r="AI450" s="81"/>
      <c r="AJ450" s="81"/>
      <c r="AK450" s="81"/>
      <c r="AL450" s="81"/>
      <c r="AM450" s="81"/>
      <c r="AN450" s="81"/>
      <c r="AO450" s="81"/>
      <c r="AP450" s="81"/>
      <c r="AQ450" s="81"/>
      <c r="AR450" s="81"/>
      <c r="AS450" s="81"/>
      <c r="AT450" s="81"/>
      <c r="AU450" s="81"/>
      <c r="AV450" s="81"/>
      <c r="AW450" s="81"/>
      <c r="AX450" s="81"/>
      <c r="AY450" s="81"/>
      <c r="AZ450" s="81"/>
      <c r="BA450" s="81"/>
      <c r="BB450" s="81"/>
      <c r="BC450" s="81"/>
      <c r="BD450" s="81"/>
      <c r="BE450" s="81"/>
      <c r="BF450" s="81"/>
      <c r="BG450" s="81"/>
      <c r="BH450" s="81"/>
      <c r="BI450" s="81"/>
      <c r="BJ450" s="81"/>
      <c r="BK450" s="81"/>
      <c r="BL450" s="81"/>
      <c r="BM450" s="81"/>
      <c r="BN450" s="81"/>
      <c r="BO450" s="81"/>
    </row>
    <row r="451" spans="1:67" ht="15" x14ac:dyDescent="0.25">
      <c r="A451" s="80"/>
      <c r="B451" s="80" t="s">
        <v>50</v>
      </c>
      <c r="C451" s="8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81"/>
      <c r="AH451" s="81"/>
      <c r="AI451" s="81"/>
      <c r="AJ451" s="81"/>
      <c r="AK451" s="81"/>
      <c r="AL451" s="81"/>
      <c r="AM451" s="81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1"/>
      <c r="BD451" s="81"/>
      <c r="BE451" s="81"/>
      <c r="BF451" s="81"/>
      <c r="BG451" s="81"/>
      <c r="BH451" s="81"/>
      <c r="BI451" s="81"/>
      <c r="BJ451" s="81"/>
      <c r="BK451" s="81"/>
      <c r="BL451" s="81"/>
      <c r="BM451" s="81"/>
      <c r="BN451" s="81"/>
      <c r="BO451" s="81"/>
    </row>
    <row r="452" spans="1:67" ht="15" x14ac:dyDescent="0.25">
      <c r="A452" s="80"/>
      <c r="B452" s="80" t="s">
        <v>820</v>
      </c>
      <c r="C452" s="8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81"/>
      <c r="AH452" s="81"/>
      <c r="AI452" s="81"/>
      <c r="AJ452" s="81"/>
      <c r="AK452" s="81"/>
      <c r="AL452" s="81"/>
      <c r="AM452" s="81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1"/>
      <c r="BD452" s="81"/>
      <c r="BE452" s="81"/>
      <c r="BF452" s="81"/>
      <c r="BG452" s="81"/>
      <c r="BH452" s="81"/>
      <c r="BI452" s="81"/>
      <c r="BJ452" s="81"/>
      <c r="BK452" s="81"/>
      <c r="BL452" s="81"/>
      <c r="BM452" s="81"/>
      <c r="BN452" s="81"/>
      <c r="BO452" s="81"/>
    </row>
    <row r="453" spans="1:67" ht="15" x14ac:dyDescent="0.25">
      <c r="A453" s="80"/>
      <c r="B453" s="80" t="s">
        <v>821</v>
      </c>
      <c r="C453" s="8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81"/>
      <c r="AE453" s="81"/>
      <c r="AF453" s="81"/>
      <c r="AG453" s="81"/>
      <c r="AH453" s="81"/>
      <c r="AI453" s="81"/>
      <c r="AJ453" s="81"/>
      <c r="AK453" s="81"/>
      <c r="AL453" s="81"/>
      <c r="AM453" s="81"/>
      <c r="AN453" s="81"/>
      <c r="AO453" s="81"/>
      <c r="AP453" s="81"/>
      <c r="AQ453" s="81"/>
      <c r="AR453" s="81"/>
      <c r="AS453" s="81"/>
      <c r="AT453" s="81"/>
      <c r="AU453" s="81"/>
      <c r="AV453" s="81"/>
      <c r="AW453" s="81"/>
      <c r="AX453" s="81"/>
      <c r="AY453" s="81"/>
      <c r="AZ453" s="81"/>
      <c r="BA453" s="81"/>
      <c r="BB453" s="81"/>
      <c r="BC453" s="81"/>
      <c r="BD453" s="81"/>
      <c r="BE453" s="81"/>
      <c r="BF453" s="81"/>
      <c r="BG453" s="81"/>
      <c r="BH453" s="81"/>
      <c r="BI453" s="81"/>
      <c r="BJ453" s="81"/>
      <c r="BK453" s="81"/>
      <c r="BL453" s="81"/>
      <c r="BM453" s="81"/>
      <c r="BN453" s="81"/>
      <c r="BO453" s="81"/>
    </row>
    <row r="454" spans="1:67" ht="15" x14ac:dyDescent="0.25">
      <c r="A454" s="80"/>
      <c r="B454" s="80" t="s">
        <v>822</v>
      </c>
      <c r="C454" s="8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  <c r="AG454" s="81"/>
      <c r="AH454" s="81"/>
      <c r="AI454" s="81"/>
      <c r="AJ454" s="81"/>
      <c r="AK454" s="81"/>
      <c r="AL454" s="81"/>
      <c r="AM454" s="81"/>
      <c r="AN454" s="81"/>
      <c r="AO454" s="81"/>
      <c r="AP454" s="81"/>
      <c r="AQ454" s="81"/>
      <c r="AR454" s="81"/>
      <c r="AS454" s="81"/>
      <c r="AT454" s="81"/>
      <c r="AU454" s="81"/>
      <c r="AV454" s="81"/>
      <c r="AW454" s="81"/>
      <c r="AX454" s="81"/>
      <c r="AY454" s="81"/>
      <c r="AZ454" s="81"/>
      <c r="BA454" s="81"/>
      <c r="BB454" s="81"/>
      <c r="BC454" s="81"/>
      <c r="BD454" s="81"/>
      <c r="BE454" s="81"/>
      <c r="BF454" s="81"/>
      <c r="BG454" s="81"/>
      <c r="BH454" s="81"/>
      <c r="BI454" s="81"/>
      <c r="BJ454" s="81"/>
      <c r="BK454" s="81"/>
      <c r="BL454" s="81"/>
      <c r="BM454" s="81"/>
      <c r="BN454" s="81"/>
      <c r="BO454" s="81"/>
    </row>
    <row r="455" spans="1:67" ht="15" x14ac:dyDescent="0.25">
      <c r="A455" s="81"/>
      <c r="B455" s="81"/>
      <c r="C455" s="8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  <c r="AG455" s="81"/>
      <c r="AH455" s="81"/>
      <c r="AI455" s="81"/>
      <c r="AJ455" s="81"/>
      <c r="AK455" s="81"/>
      <c r="AL455" s="81"/>
      <c r="AM455" s="81"/>
      <c r="AN455" s="81"/>
      <c r="AO455" s="81"/>
      <c r="AP455" s="81"/>
      <c r="AQ455" s="81"/>
      <c r="AR455" s="81"/>
      <c r="AS455" s="81"/>
      <c r="AT455" s="81"/>
      <c r="AU455" s="81"/>
      <c r="AV455" s="81"/>
      <c r="AW455" s="81"/>
      <c r="AX455" s="81"/>
      <c r="AY455" s="81"/>
      <c r="AZ455" s="81"/>
      <c r="BA455" s="81"/>
      <c r="BB455" s="81"/>
      <c r="BC455" s="81"/>
      <c r="BD455" s="81"/>
      <c r="BE455" s="81"/>
      <c r="BF455" s="81"/>
      <c r="BG455" s="81"/>
      <c r="BH455" s="81"/>
      <c r="BI455" s="81"/>
      <c r="BJ455" s="81"/>
      <c r="BK455" s="81"/>
      <c r="BL455" s="81"/>
      <c r="BM455" s="81"/>
      <c r="BN455" s="81"/>
      <c r="BO455" s="81"/>
    </row>
    <row r="456" spans="1:67" ht="15" x14ac:dyDescent="0.25">
      <c r="A456" s="80"/>
      <c r="B456" s="97"/>
      <c r="C456" s="8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81"/>
      <c r="AH456" s="81"/>
      <c r="AI456" s="81"/>
      <c r="AJ456" s="81"/>
      <c r="AK456" s="81"/>
      <c r="AL456" s="81"/>
      <c r="AM456" s="81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1"/>
      <c r="BD456" s="81"/>
      <c r="BE456" s="81"/>
      <c r="BF456" s="81"/>
      <c r="BG456" s="81"/>
      <c r="BH456" s="81"/>
      <c r="BI456" s="81"/>
      <c r="BJ456" s="81"/>
      <c r="BK456" s="81"/>
      <c r="BL456" s="81"/>
      <c r="BM456" s="81"/>
      <c r="BN456" s="81"/>
      <c r="BO456" s="81"/>
    </row>
    <row r="457" spans="1:67" ht="90.75" thickBot="1" x14ac:dyDescent="0.3">
      <c r="A457" s="80"/>
      <c r="B457" s="98" t="s">
        <v>45</v>
      </c>
      <c r="C457" s="8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  <c r="AJ457" s="81"/>
      <c r="AK457" s="81"/>
      <c r="AL457" s="81"/>
      <c r="AM457" s="81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1"/>
      <c r="BD457" s="81"/>
      <c r="BE457" s="81"/>
      <c r="BF457" s="81"/>
      <c r="BG457" s="81"/>
      <c r="BH457" s="81"/>
      <c r="BI457" s="81"/>
      <c r="BJ457" s="81"/>
      <c r="BK457" s="81"/>
      <c r="BL457" s="81"/>
      <c r="BM457" s="81"/>
      <c r="BN457" s="81"/>
      <c r="BO457" s="81"/>
    </row>
    <row r="458" spans="1:67" ht="15" x14ac:dyDescent="0.25">
      <c r="A458" s="80"/>
      <c r="B458" s="99" t="s">
        <v>823</v>
      </c>
      <c r="C458" s="8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81"/>
      <c r="AH458" s="81"/>
      <c r="AI458" s="81"/>
      <c r="AJ458" s="81"/>
      <c r="AK458" s="81"/>
      <c r="AL458" s="81"/>
      <c r="AM458" s="81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1"/>
      <c r="BD458" s="81"/>
      <c r="BE458" s="81"/>
      <c r="BF458" s="81"/>
      <c r="BG458" s="81"/>
      <c r="BH458" s="81"/>
      <c r="BI458" s="81"/>
      <c r="BJ458" s="81"/>
      <c r="BK458" s="81"/>
      <c r="BL458" s="81"/>
      <c r="BM458" s="81"/>
      <c r="BN458" s="81"/>
      <c r="BO458" s="81"/>
    </row>
    <row r="459" spans="1:67" ht="15" x14ac:dyDescent="0.25">
      <c r="A459" s="80"/>
      <c r="B459" s="100" t="s">
        <v>66</v>
      </c>
      <c r="C459" s="8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81"/>
      <c r="AH459" s="81"/>
      <c r="AI459" s="81"/>
      <c r="AJ459" s="81"/>
      <c r="AK459" s="81"/>
      <c r="AL459" s="81"/>
      <c r="AM459" s="81"/>
      <c r="AN459" s="81"/>
      <c r="AO459" s="81"/>
      <c r="AP459" s="81"/>
      <c r="AQ459" s="81"/>
      <c r="AR459" s="81"/>
      <c r="AS459" s="81"/>
      <c r="AT459" s="81"/>
      <c r="AU459" s="81"/>
      <c r="AV459" s="81"/>
      <c r="AW459" s="81"/>
      <c r="AX459" s="81"/>
      <c r="AY459" s="81"/>
      <c r="AZ459" s="81"/>
      <c r="BA459" s="81"/>
      <c r="BB459" s="81"/>
      <c r="BC459" s="81"/>
      <c r="BD459" s="81"/>
      <c r="BE459" s="81"/>
      <c r="BF459" s="81"/>
      <c r="BG459" s="81"/>
      <c r="BH459" s="81"/>
      <c r="BI459" s="81"/>
      <c r="BJ459" s="81"/>
      <c r="BK459" s="81"/>
      <c r="BL459" s="81"/>
      <c r="BM459" s="81"/>
      <c r="BN459" s="81"/>
      <c r="BO459" s="81"/>
    </row>
    <row r="460" spans="1:67" ht="15" x14ac:dyDescent="0.25">
      <c r="A460" s="80"/>
      <c r="B460" s="100" t="s">
        <v>70</v>
      </c>
      <c r="C460" s="8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81"/>
      <c r="AE460" s="81"/>
      <c r="AF460" s="81"/>
      <c r="AG460" s="81"/>
      <c r="AH460" s="81"/>
      <c r="AI460" s="81"/>
      <c r="AJ460" s="81"/>
      <c r="AK460" s="81"/>
      <c r="AL460" s="81"/>
      <c r="AM460" s="81"/>
      <c r="AN460" s="81"/>
      <c r="AO460" s="81"/>
      <c r="AP460" s="81"/>
      <c r="AQ460" s="81"/>
      <c r="AR460" s="81"/>
      <c r="AS460" s="81"/>
      <c r="AT460" s="81"/>
      <c r="AU460" s="81"/>
      <c r="AV460" s="81"/>
      <c r="AW460" s="81"/>
      <c r="AX460" s="81"/>
      <c r="AY460" s="81"/>
      <c r="AZ460" s="81"/>
      <c r="BA460" s="81"/>
      <c r="BB460" s="81"/>
      <c r="BC460" s="81"/>
      <c r="BD460" s="81"/>
      <c r="BE460" s="81"/>
      <c r="BF460" s="81"/>
      <c r="BG460" s="81"/>
      <c r="BH460" s="81"/>
      <c r="BI460" s="81"/>
      <c r="BJ460" s="81"/>
      <c r="BK460" s="81"/>
      <c r="BL460" s="81"/>
      <c r="BM460" s="81"/>
      <c r="BN460" s="81"/>
      <c r="BO460" s="81"/>
    </row>
    <row r="461" spans="1:67" ht="15" x14ac:dyDescent="0.25">
      <c r="A461" s="80"/>
      <c r="B461" s="100" t="s">
        <v>222</v>
      </c>
      <c r="C461" s="8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81"/>
      <c r="AH461" s="81"/>
      <c r="AI461" s="81"/>
      <c r="AJ461" s="81"/>
      <c r="AK461" s="81"/>
      <c r="AL461" s="81"/>
      <c r="AM461" s="81"/>
      <c r="AN461" s="81"/>
      <c r="AO461" s="81"/>
      <c r="AP461" s="81"/>
      <c r="AQ461" s="81"/>
      <c r="AR461" s="81"/>
      <c r="AS461" s="81"/>
      <c r="AT461" s="81"/>
      <c r="AU461" s="81"/>
      <c r="AV461" s="81"/>
      <c r="AW461" s="81"/>
      <c r="AX461" s="81"/>
      <c r="AY461" s="81"/>
      <c r="AZ461" s="81"/>
      <c r="BA461" s="81"/>
      <c r="BB461" s="81"/>
      <c r="BC461" s="81"/>
      <c r="BD461" s="81"/>
      <c r="BE461" s="81"/>
      <c r="BF461" s="81"/>
      <c r="BG461" s="81"/>
      <c r="BH461" s="81"/>
      <c r="BI461" s="81"/>
      <c r="BJ461" s="81"/>
      <c r="BK461" s="81"/>
      <c r="BL461" s="81"/>
      <c r="BM461" s="81"/>
      <c r="BN461" s="81"/>
      <c r="BO461" s="81"/>
    </row>
    <row r="462" spans="1:67" ht="15" x14ac:dyDescent="0.25">
      <c r="A462" s="80"/>
      <c r="B462" s="100" t="s">
        <v>597</v>
      </c>
      <c r="C462" s="8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81"/>
      <c r="AH462" s="81"/>
      <c r="AI462" s="81"/>
      <c r="AJ462" s="81"/>
      <c r="AK462" s="81"/>
      <c r="AL462" s="81"/>
      <c r="AM462" s="81"/>
      <c r="AN462" s="81"/>
      <c r="AO462" s="81"/>
      <c r="AP462" s="81"/>
      <c r="AQ462" s="81"/>
      <c r="AR462" s="81"/>
      <c r="AS462" s="81"/>
      <c r="AT462" s="81"/>
      <c r="AU462" s="81"/>
      <c r="AV462" s="81"/>
      <c r="AW462" s="81"/>
      <c r="AX462" s="81"/>
      <c r="AY462" s="81"/>
      <c r="AZ462" s="81"/>
      <c r="BA462" s="81"/>
      <c r="BB462" s="81"/>
      <c r="BC462" s="81"/>
      <c r="BD462" s="81"/>
      <c r="BE462" s="81"/>
      <c r="BF462" s="81"/>
      <c r="BG462" s="81"/>
      <c r="BH462" s="81"/>
      <c r="BI462" s="81"/>
      <c r="BJ462" s="81"/>
      <c r="BK462" s="81"/>
      <c r="BL462" s="81"/>
      <c r="BM462" s="81"/>
      <c r="BN462" s="81"/>
      <c r="BO462" s="81"/>
    </row>
    <row r="463" spans="1:67" ht="15" x14ac:dyDescent="0.25">
      <c r="A463" s="80"/>
      <c r="B463" s="100" t="s">
        <v>121</v>
      </c>
      <c r="C463" s="8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81"/>
      <c r="AH463" s="81"/>
      <c r="AI463" s="81"/>
      <c r="AJ463" s="81"/>
      <c r="AK463" s="81"/>
      <c r="AL463" s="81"/>
      <c r="AM463" s="81"/>
      <c r="AN463" s="81"/>
      <c r="AO463" s="81"/>
      <c r="AP463" s="81"/>
      <c r="AQ463" s="81"/>
      <c r="AR463" s="81"/>
      <c r="AS463" s="81"/>
      <c r="AT463" s="81"/>
      <c r="AU463" s="81"/>
      <c r="AV463" s="81"/>
      <c r="AW463" s="81"/>
      <c r="AX463" s="81"/>
      <c r="AY463" s="81"/>
      <c r="AZ463" s="81"/>
      <c r="BA463" s="81"/>
      <c r="BB463" s="81"/>
      <c r="BC463" s="81"/>
      <c r="BD463" s="81"/>
      <c r="BE463" s="81"/>
      <c r="BF463" s="81"/>
      <c r="BG463" s="81"/>
      <c r="BH463" s="81"/>
      <c r="BI463" s="81"/>
      <c r="BJ463" s="81"/>
      <c r="BK463" s="81"/>
      <c r="BL463" s="81"/>
      <c r="BM463" s="81"/>
      <c r="BN463" s="81"/>
      <c r="BO463" s="81"/>
    </row>
    <row r="464" spans="1:67" ht="15" x14ac:dyDescent="0.25">
      <c r="A464" s="81"/>
      <c r="B464" s="100" t="s">
        <v>598</v>
      </c>
      <c r="C464" s="8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  <c r="AG464" s="81"/>
      <c r="AH464" s="81"/>
      <c r="AI464" s="81"/>
      <c r="AJ464" s="81"/>
      <c r="AK464" s="81"/>
      <c r="AL464" s="81"/>
      <c r="AM464" s="81"/>
      <c r="AN464" s="81"/>
      <c r="AO464" s="81"/>
      <c r="AP464" s="81"/>
      <c r="AQ464" s="81"/>
      <c r="AR464" s="81"/>
      <c r="AS464" s="81"/>
      <c r="AT464" s="81"/>
      <c r="AU464" s="81"/>
      <c r="AV464" s="81"/>
      <c r="AW464" s="81"/>
      <c r="AX464" s="81"/>
      <c r="AY464" s="81"/>
      <c r="AZ464" s="81"/>
      <c r="BA464" s="81"/>
      <c r="BB464" s="81"/>
      <c r="BC464" s="81"/>
      <c r="BD464" s="81"/>
      <c r="BE464" s="81"/>
      <c r="BF464" s="81"/>
      <c r="BG464" s="81"/>
      <c r="BH464" s="81"/>
      <c r="BI464" s="81"/>
      <c r="BJ464" s="81"/>
      <c r="BK464" s="81"/>
      <c r="BL464" s="81"/>
      <c r="BM464" s="81"/>
      <c r="BN464" s="81"/>
      <c r="BO464" s="81"/>
    </row>
    <row r="465" spans="1:67" ht="15" x14ac:dyDescent="0.25">
      <c r="A465" s="81"/>
      <c r="B465" s="100" t="s">
        <v>294</v>
      </c>
      <c r="C465" s="8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  <c r="AG465" s="81"/>
      <c r="AH465" s="81"/>
      <c r="AI465" s="81"/>
      <c r="AJ465" s="81"/>
      <c r="AK465" s="81"/>
      <c r="AL465" s="81"/>
      <c r="AM465" s="81"/>
      <c r="AN465" s="81"/>
      <c r="AO465" s="81"/>
      <c r="AP465" s="81"/>
      <c r="AQ465" s="81"/>
      <c r="AR465" s="81"/>
      <c r="AS465" s="81"/>
      <c r="AT465" s="81"/>
      <c r="AU465" s="81"/>
      <c r="AV465" s="81"/>
      <c r="AW465" s="81"/>
      <c r="AX465" s="81"/>
      <c r="AY465" s="81"/>
      <c r="AZ465" s="81"/>
      <c r="BA465" s="81"/>
      <c r="BB465" s="81"/>
      <c r="BC465" s="81"/>
      <c r="BD465" s="81"/>
      <c r="BE465" s="81"/>
      <c r="BF465" s="81"/>
      <c r="BG465" s="81"/>
      <c r="BH465" s="81"/>
      <c r="BI465" s="81"/>
      <c r="BJ465" s="81"/>
      <c r="BK465" s="81"/>
      <c r="BL465" s="81"/>
      <c r="BM465" s="81"/>
      <c r="BN465" s="81"/>
      <c r="BO465" s="81"/>
    </row>
    <row r="466" spans="1:67" ht="15" x14ac:dyDescent="0.25">
      <c r="A466" s="81"/>
      <c r="B466" s="100" t="s">
        <v>168</v>
      </c>
      <c r="C466" s="8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81"/>
      <c r="AH466" s="81"/>
      <c r="AI466" s="81"/>
      <c r="AJ466" s="81"/>
      <c r="AK466" s="81"/>
      <c r="AL466" s="81"/>
      <c r="AM466" s="81"/>
      <c r="AN466" s="81"/>
      <c r="AO466" s="81"/>
      <c r="AP466" s="81"/>
      <c r="AQ466" s="81"/>
      <c r="AR466" s="81"/>
      <c r="AS466" s="81"/>
      <c r="AT466" s="81"/>
      <c r="AU466" s="81"/>
      <c r="AV466" s="81"/>
      <c r="AW466" s="81"/>
      <c r="AX466" s="81"/>
      <c r="AY466" s="81"/>
      <c r="AZ466" s="81"/>
      <c r="BA466" s="81"/>
      <c r="BB466" s="81"/>
      <c r="BC466" s="81"/>
      <c r="BD466" s="81"/>
      <c r="BE466" s="81"/>
      <c r="BF466" s="81"/>
      <c r="BG466" s="81"/>
      <c r="BH466" s="81"/>
      <c r="BI466" s="81"/>
      <c r="BJ466" s="81"/>
      <c r="BK466" s="81"/>
      <c r="BL466" s="81"/>
      <c r="BM466" s="81"/>
      <c r="BN466" s="81"/>
      <c r="BO466" s="81"/>
    </row>
    <row r="467" spans="1:67" ht="15" x14ac:dyDescent="0.25">
      <c r="A467" s="81"/>
      <c r="B467" s="100" t="s">
        <v>289</v>
      </c>
      <c r="C467" s="8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81"/>
      <c r="AE467" s="81"/>
      <c r="AF467" s="81"/>
      <c r="AG467" s="81"/>
      <c r="AH467" s="81"/>
      <c r="AI467" s="81"/>
      <c r="AJ467" s="81"/>
      <c r="AK467" s="81"/>
      <c r="AL467" s="81"/>
      <c r="AM467" s="81"/>
      <c r="AN467" s="81"/>
      <c r="AO467" s="81"/>
      <c r="AP467" s="81"/>
      <c r="AQ467" s="81"/>
      <c r="AR467" s="81"/>
      <c r="AS467" s="81"/>
      <c r="AT467" s="81"/>
      <c r="AU467" s="81"/>
      <c r="AV467" s="81"/>
      <c r="AW467" s="81"/>
      <c r="AX467" s="81"/>
      <c r="AY467" s="81"/>
      <c r="AZ467" s="81"/>
      <c r="BA467" s="81"/>
      <c r="BB467" s="81"/>
      <c r="BC467" s="81"/>
      <c r="BD467" s="81"/>
      <c r="BE467" s="81"/>
      <c r="BF467" s="81"/>
      <c r="BG467" s="81"/>
      <c r="BH467" s="81"/>
      <c r="BI467" s="81"/>
      <c r="BJ467" s="81"/>
      <c r="BK467" s="81"/>
      <c r="BL467" s="81"/>
      <c r="BM467" s="81"/>
      <c r="BN467" s="81"/>
      <c r="BO467" s="81"/>
    </row>
    <row r="468" spans="1:67" ht="15" x14ac:dyDescent="0.25">
      <c r="A468" s="81"/>
      <c r="B468" s="100" t="s">
        <v>170</v>
      </c>
      <c r="C468" s="8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81"/>
      <c r="AE468" s="81"/>
      <c r="AF468" s="81"/>
      <c r="AG468" s="81"/>
      <c r="AH468" s="81"/>
      <c r="AI468" s="81"/>
      <c r="AJ468" s="81"/>
      <c r="AK468" s="81"/>
      <c r="AL468" s="81"/>
      <c r="AM468" s="81"/>
      <c r="AN468" s="81"/>
      <c r="AO468" s="81"/>
      <c r="AP468" s="81"/>
      <c r="AQ468" s="81"/>
      <c r="AR468" s="81"/>
      <c r="AS468" s="81"/>
      <c r="AT468" s="81"/>
      <c r="AU468" s="81"/>
      <c r="AV468" s="81"/>
      <c r="AW468" s="81"/>
      <c r="AX468" s="81"/>
      <c r="AY468" s="81"/>
      <c r="AZ468" s="81"/>
      <c r="BA468" s="81"/>
      <c r="BB468" s="81"/>
      <c r="BC468" s="81"/>
      <c r="BD468" s="81"/>
      <c r="BE468" s="81"/>
      <c r="BF468" s="81"/>
      <c r="BG468" s="81"/>
      <c r="BH468" s="81"/>
      <c r="BI468" s="81"/>
      <c r="BJ468" s="81"/>
      <c r="BK468" s="81"/>
      <c r="BL468" s="81"/>
      <c r="BM468" s="81"/>
      <c r="BN468" s="81"/>
      <c r="BO468" s="81"/>
    </row>
    <row r="469" spans="1:67" ht="15" x14ac:dyDescent="0.25">
      <c r="A469" s="81"/>
      <c r="B469" s="100" t="s">
        <v>599</v>
      </c>
      <c r="C469" s="8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81"/>
      <c r="AE469" s="81"/>
      <c r="AF469" s="81"/>
      <c r="AG469" s="81"/>
      <c r="AH469" s="81"/>
      <c r="AI469" s="81"/>
      <c r="AJ469" s="81"/>
      <c r="AK469" s="81"/>
      <c r="AL469" s="81"/>
      <c r="AM469" s="81"/>
      <c r="AN469" s="81"/>
      <c r="AO469" s="81"/>
      <c r="AP469" s="81"/>
      <c r="AQ469" s="81"/>
      <c r="AR469" s="81"/>
      <c r="AS469" s="81"/>
      <c r="AT469" s="81"/>
      <c r="AU469" s="81"/>
      <c r="AV469" s="81"/>
      <c r="AW469" s="81"/>
      <c r="AX469" s="81"/>
      <c r="AY469" s="81"/>
      <c r="AZ469" s="81"/>
      <c r="BA469" s="81"/>
      <c r="BB469" s="81"/>
      <c r="BC469" s="81"/>
      <c r="BD469" s="81"/>
      <c r="BE469" s="81"/>
      <c r="BF469" s="81"/>
      <c r="BG469" s="81"/>
      <c r="BH469" s="81"/>
      <c r="BI469" s="81"/>
      <c r="BJ469" s="81"/>
      <c r="BK469" s="81"/>
      <c r="BL469" s="81"/>
      <c r="BM469" s="81"/>
      <c r="BN469" s="81"/>
      <c r="BO469" s="81"/>
    </row>
    <row r="470" spans="1:67" ht="15" x14ac:dyDescent="0.25">
      <c r="A470" s="81"/>
      <c r="B470" s="100" t="s">
        <v>231</v>
      </c>
      <c r="C470" s="8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81"/>
      <c r="AH470" s="81"/>
      <c r="AI470" s="81"/>
      <c r="AJ470" s="81"/>
      <c r="AK470" s="81"/>
      <c r="AL470" s="81"/>
      <c r="AM470" s="81"/>
      <c r="AN470" s="81"/>
      <c r="AO470" s="81"/>
      <c r="AP470" s="81"/>
      <c r="AQ470" s="81"/>
      <c r="AR470" s="81"/>
      <c r="AS470" s="81"/>
      <c r="AT470" s="81"/>
      <c r="AU470" s="81"/>
      <c r="AV470" s="81"/>
      <c r="AW470" s="81"/>
      <c r="AX470" s="81"/>
      <c r="AY470" s="81"/>
      <c r="AZ470" s="81"/>
      <c r="BA470" s="81"/>
      <c r="BB470" s="81"/>
      <c r="BC470" s="81"/>
      <c r="BD470" s="81"/>
      <c r="BE470" s="81"/>
      <c r="BF470" s="81"/>
      <c r="BG470" s="81"/>
      <c r="BH470" s="81"/>
      <c r="BI470" s="81"/>
      <c r="BJ470" s="81"/>
      <c r="BK470" s="81"/>
      <c r="BL470" s="81"/>
      <c r="BM470" s="81"/>
      <c r="BN470" s="81"/>
      <c r="BO470" s="81"/>
    </row>
    <row r="471" spans="1:67" ht="15" x14ac:dyDescent="0.25">
      <c r="A471" s="81"/>
      <c r="B471" s="100" t="s">
        <v>244</v>
      </c>
      <c r="C471" s="8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  <c r="AF471" s="81"/>
      <c r="AG471" s="81"/>
      <c r="AH471" s="81"/>
      <c r="AI471" s="81"/>
      <c r="AJ471" s="81"/>
      <c r="AK471" s="81"/>
      <c r="AL471" s="81"/>
      <c r="AM471" s="81"/>
      <c r="AN471" s="81"/>
      <c r="AO471" s="81"/>
      <c r="AP471" s="81"/>
      <c r="AQ471" s="81"/>
      <c r="AR471" s="81"/>
      <c r="AS471" s="81"/>
      <c r="AT471" s="81"/>
      <c r="AU471" s="81"/>
      <c r="AV471" s="81"/>
      <c r="AW471" s="81"/>
      <c r="AX471" s="81"/>
      <c r="AY471" s="81"/>
      <c r="AZ471" s="81"/>
      <c r="BA471" s="81"/>
      <c r="BB471" s="81"/>
      <c r="BC471" s="81"/>
      <c r="BD471" s="81"/>
      <c r="BE471" s="81"/>
      <c r="BF471" s="81"/>
      <c r="BG471" s="81"/>
      <c r="BH471" s="81"/>
      <c r="BI471" s="81"/>
      <c r="BJ471" s="81"/>
      <c r="BK471" s="81"/>
      <c r="BL471" s="81"/>
      <c r="BM471" s="81"/>
      <c r="BN471" s="81"/>
      <c r="BO471" s="81"/>
    </row>
    <row r="472" spans="1:67" ht="15" x14ac:dyDescent="0.25">
      <c r="A472" s="81"/>
      <c r="B472" s="100" t="s">
        <v>596</v>
      </c>
      <c r="C472" s="8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  <c r="AG472" s="81"/>
      <c r="AH472" s="81"/>
      <c r="AI472" s="81"/>
      <c r="AJ472" s="81"/>
      <c r="AK472" s="81"/>
      <c r="AL472" s="81"/>
      <c r="AM472" s="81"/>
      <c r="AN472" s="81"/>
      <c r="AO472" s="81"/>
      <c r="AP472" s="81"/>
      <c r="AQ472" s="81"/>
      <c r="AR472" s="81"/>
      <c r="AS472" s="81"/>
      <c r="AT472" s="81"/>
      <c r="AU472" s="81"/>
      <c r="AV472" s="81"/>
      <c r="AW472" s="81"/>
      <c r="AX472" s="81"/>
      <c r="AY472" s="81"/>
      <c r="AZ472" s="81"/>
      <c r="BA472" s="81"/>
      <c r="BB472" s="81"/>
      <c r="BC472" s="81"/>
      <c r="BD472" s="81"/>
      <c r="BE472" s="81"/>
      <c r="BF472" s="81"/>
      <c r="BG472" s="81"/>
      <c r="BH472" s="81"/>
      <c r="BI472" s="81"/>
      <c r="BJ472" s="81"/>
      <c r="BK472" s="81"/>
      <c r="BL472" s="81"/>
      <c r="BM472" s="81"/>
      <c r="BN472" s="81"/>
      <c r="BO472" s="81"/>
    </row>
    <row r="473" spans="1:67" ht="15" x14ac:dyDescent="0.25">
      <c r="A473" s="81"/>
      <c r="B473" s="100" t="s">
        <v>506</v>
      </c>
      <c r="C473" s="8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  <c r="AG473" s="81"/>
      <c r="AH473" s="81"/>
      <c r="AI473" s="81"/>
      <c r="AJ473" s="81"/>
      <c r="AK473" s="81"/>
      <c r="AL473" s="81"/>
      <c r="AM473" s="81"/>
      <c r="AN473" s="81"/>
      <c r="AO473" s="81"/>
      <c r="AP473" s="81"/>
      <c r="AQ473" s="81"/>
      <c r="AR473" s="81"/>
      <c r="AS473" s="81"/>
      <c r="AT473" s="81"/>
      <c r="AU473" s="81"/>
      <c r="AV473" s="81"/>
      <c r="AW473" s="81"/>
      <c r="AX473" s="81"/>
      <c r="AY473" s="81"/>
      <c r="AZ473" s="81"/>
      <c r="BA473" s="81"/>
      <c r="BB473" s="81"/>
      <c r="BC473" s="81"/>
      <c r="BD473" s="81"/>
      <c r="BE473" s="81"/>
      <c r="BF473" s="81"/>
      <c r="BG473" s="81"/>
      <c r="BH473" s="81"/>
      <c r="BI473" s="81"/>
      <c r="BJ473" s="81"/>
      <c r="BK473" s="81"/>
      <c r="BL473" s="81"/>
      <c r="BM473" s="81"/>
      <c r="BN473" s="81"/>
      <c r="BO473" s="81"/>
    </row>
    <row r="474" spans="1:67" ht="15" x14ac:dyDescent="0.25">
      <c r="A474" s="81"/>
      <c r="B474" s="100" t="s">
        <v>390</v>
      </c>
      <c r="C474" s="8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81"/>
      <c r="AE474" s="81"/>
      <c r="AF474" s="81"/>
      <c r="AG474" s="81"/>
      <c r="AH474" s="81"/>
      <c r="AI474" s="81"/>
      <c r="AJ474" s="81"/>
      <c r="AK474" s="81"/>
      <c r="AL474" s="81"/>
      <c r="AM474" s="81"/>
      <c r="AN474" s="81"/>
      <c r="AO474" s="81"/>
      <c r="AP474" s="81"/>
      <c r="AQ474" s="81"/>
      <c r="AR474" s="81"/>
      <c r="AS474" s="81"/>
      <c r="AT474" s="81"/>
      <c r="AU474" s="81"/>
      <c r="AV474" s="81"/>
      <c r="AW474" s="81"/>
      <c r="AX474" s="81"/>
      <c r="AY474" s="81"/>
      <c r="AZ474" s="81"/>
      <c r="BA474" s="81"/>
      <c r="BB474" s="81"/>
      <c r="BC474" s="81"/>
      <c r="BD474" s="81"/>
      <c r="BE474" s="81"/>
      <c r="BF474" s="81"/>
      <c r="BG474" s="81"/>
      <c r="BH474" s="81"/>
      <c r="BI474" s="81"/>
      <c r="BJ474" s="81"/>
      <c r="BK474" s="81"/>
      <c r="BL474" s="81"/>
      <c r="BM474" s="81"/>
      <c r="BN474" s="81"/>
      <c r="BO474" s="81"/>
    </row>
    <row r="475" spans="1:67" ht="15" x14ac:dyDescent="0.25">
      <c r="A475" s="81"/>
      <c r="B475" s="101" t="s">
        <v>468</v>
      </c>
      <c r="C475" s="8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81"/>
      <c r="AE475" s="81"/>
      <c r="AF475" s="81"/>
      <c r="AG475" s="81"/>
      <c r="AH475" s="81"/>
      <c r="AI475" s="81"/>
      <c r="AJ475" s="81"/>
      <c r="AK475" s="81"/>
      <c r="AL475" s="81"/>
      <c r="AM475" s="81"/>
      <c r="AN475" s="81"/>
      <c r="AO475" s="81"/>
      <c r="AP475" s="81"/>
      <c r="AQ475" s="81"/>
      <c r="AR475" s="81"/>
      <c r="AS475" s="81"/>
      <c r="AT475" s="81"/>
      <c r="AU475" s="81"/>
      <c r="AV475" s="81"/>
      <c r="AW475" s="81"/>
      <c r="AX475" s="81"/>
      <c r="AY475" s="81"/>
      <c r="AZ475" s="81"/>
      <c r="BA475" s="81"/>
      <c r="BB475" s="81"/>
      <c r="BC475" s="81"/>
      <c r="BD475" s="81"/>
      <c r="BE475" s="81"/>
      <c r="BF475" s="81"/>
      <c r="BG475" s="81"/>
      <c r="BH475" s="81"/>
      <c r="BI475" s="81"/>
      <c r="BJ475" s="81"/>
      <c r="BK475" s="81"/>
      <c r="BL475" s="81"/>
      <c r="BM475" s="81"/>
      <c r="BN475" s="81"/>
      <c r="BO475" s="81"/>
    </row>
    <row r="476" spans="1:67" ht="15" x14ac:dyDescent="0.25">
      <c r="A476" s="81"/>
      <c r="B476" s="100" t="s">
        <v>496</v>
      </c>
      <c r="C476" s="8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  <c r="AF476" s="81"/>
      <c r="AG476" s="81"/>
      <c r="AH476" s="81"/>
      <c r="AI476" s="81"/>
      <c r="AJ476" s="81"/>
      <c r="AK476" s="81"/>
      <c r="AL476" s="81"/>
      <c r="AM476" s="81"/>
      <c r="AN476" s="81"/>
      <c r="AO476" s="81"/>
      <c r="AP476" s="81"/>
      <c r="AQ476" s="81"/>
      <c r="AR476" s="81"/>
      <c r="AS476" s="81"/>
      <c r="AT476" s="81"/>
      <c r="AU476" s="81"/>
      <c r="AV476" s="81"/>
      <c r="AW476" s="81"/>
      <c r="AX476" s="81"/>
      <c r="AY476" s="81"/>
      <c r="AZ476" s="81"/>
      <c r="BA476" s="81"/>
      <c r="BB476" s="81"/>
      <c r="BC476" s="81"/>
      <c r="BD476" s="81"/>
      <c r="BE476" s="81"/>
      <c r="BF476" s="81"/>
      <c r="BG476" s="81"/>
      <c r="BH476" s="81"/>
      <c r="BI476" s="81"/>
      <c r="BJ476" s="81"/>
      <c r="BK476" s="81"/>
      <c r="BL476" s="81"/>
      <c r="BM476" s="81"/>
      <c r="BN476" s="81"/>
      <c r="BO476" s="81"/>
    </row>
    <row r="477" spans="1:67" ht="15" x14ac:dyDescent="0.25">
      <c r="A477" s="81"/>
      <c r="B477" s="100" t="s">
        <v>600</v>
      </c>
      <c r="C477" s="8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  <c r="AF477" s="81"/>
      <c r="AG477" s="81"/>
      <c r="AH477" s="81"/>
      <c r="AI477" s="81"/>
      <c r="AJ477" s="81"/>
      <c r="AK477" s="81"/>
      <c r="AL477" s="81"/>
      <c r="AM477" s="81"/>
      <c r="AN477" s="81"/>
      <c r="AO477" s="81"/>
      <c r="AP477" s="81"/>
      <c r="AQ477" s="81"/>
      <c r="AR477" s="81"/>
      <c r="AS477" s="81"/>
      <c r="AT477" s="81"/>
      <c r="AU477" s="81"/>
      <c r="AV477" s="81"/>
      <c r="AW477" s="81"/>
      <c r="AX477" s="81"/>
      <c r="AY477" s="81"/>
      <c r="AZ477" s="81"/>
      <c r="BA477" s="81"/>
      <c r="BB477" s="81"/>
      <c r="BC477" s="81"/>
      <c r="BD477" s="81"/>
      <c r="BE477" s="81"/>
      <c r="BF477" s="81"/>
      <c r="BG477" s="81"/>
      <c r="BH477" s="81"/>
      <c r="BI477" s="81"/>
      <c r="BJ477" s="81"/>
      <c r="BK477" s="81"/>
      <c r="BL477" s="81"/>
      <c r="BM477" s="81"/>
      <c r="BN477" s="81"/>
      <c r="BO477" s="81"/>
    </row>
    <row r="478" spans="1:67" ht="15" x14ac:dyDescent="0.25">
      <c r="A478" s="81"/>
      <c r="B478" s="101" t="s">
        <v>213</v>
      </c>
      <c r="C478" s="8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81"/>
      <c r="AE478" s="81"/>
      <c r="AF478" s="81"/>
      <c r="AG478" s="81"/>
      <c r="AH478" s="81"/>
      <c r="AI478" s="81"/>
      <c r="AJ478" s="81"/>
      <c r="AK478" s="81"/>
      <c r="AL478" s="81"/>
      <c r="AM478" s="81"/>
      <c r="AN478" s="81"/>
      <c r="AO478" s="81"/>
      <c r="AP478" s="81"/>
      <c r="AQ478" s="81"/>
      <c r="AR478" s="81"/>
      <c r="AS478" s="81"/>
      <c r="AT478" s="81"/>
      <c r="AU478" s="81"/>
      <c r="AV478" s="81"/>
      <c r="AW478" s="81"/>
      <c r="AX478" s="81"/>
      <c r="AY478" s="81"/>
      <c r="AZ478" s="81"/>
      <c r="BA478" s="81"/>
      <c r="BB478" s="81"/>
      <c r="BC478" s="81"/>
      <c r="BD478" s="81"/>
      <c r="BE478" s="81"/>
      <c r="BF478" s="81"/>
      <c r="BG478" s="81"/>
      <c r="BH478" s="81"/>
      <c r="BI478" s="81"/>
      <c r="BJ478" s="81"/>
      <c r="BK478" s="81"/>
      <c r="BL478" s="81"/>
      <c r="BM478" s="81"/>
      <c r="BN478" s="81"/>
      <c r="BO478" s="81"/>
    </row>
    <row r="479" spans="1:67" ht="15" x14ac:dyDescent="0.25">
      <c r="A479" s="81"/>
      <c r="B479" s="101" t="s">
        <v>388</v>
      </c>
      <c r="C479" s="8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81"/>
      <c r="AE479" s="81"/>
      <c r="AF479" s="81"/>
      <c r="AG479" s="81"/>
      <c r="AH479" s="81"/>
      <c r="AI479" s="81"/>
      <c r="AJ479" s="81"/>
      <c r="AK479" s="81"/>
      <c r="AL479" s="81"/>
      <c r="AM479" s="81"/>
      <c r="AN479" s="81"/>
      <c r="AO479" s="81"/>
      <c r="AP479" s="81"/>
      <c r="AQ479" s="81"/>
      <c r="AR479" s="81"/>
      <c r="AS479" s="81"/>
      <c r="AT479" s="81"/>
      <c r="AU479" s="81"/>
      <c r="AV479" s="81"/>
      <c r="AW479" s="81"/>
      <c r="AX479" s="81"/>
      <c r="AY479" s="81"/>
      <c r="AZ479" s="81"/>
      <c r="BA479" s="81"/>
      <c r="BB479" s="81"/>
      <c r="BC479" s="81"/>
      <c r="BD479" s="81"/>
      <c r="BE479" s="81"/>
      <c r="BF479" s="81"/>
      <c r="BG479" s="81"/>
      <c r="BH479" s="81"/>
      <c r="BI479" s="81"/>
      <c r="BJ479" s="81"/>
      <c r="BK479" s="81"/>
      <c r="BL479" s="81"/>
      <c r="BM479" s="81"/>
      <c r="BN479" s="81"/>
      <c r="BO479" s="81"/>
    </row>
    <row r="480" spans="1:67" ht="15" x14ac:dyDescent="0.25">
      <c r="A480" s="81"/>
      <c r="B480" s="102" t="s">
        <v>601</v>
      </c>
      <c r="C480" s="8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  <c r="AF480" s="81"/>
      <c r="AG480" s="81"/>
      <c r="AH480" s="81"/>
      <c r="AI480" s="81"/>
      <c r="AJ480" s="81"/>
      <c r="AK480" s="81"/>
      <c r="AL480" s="81"/>
      <c r="AM480" s="81"/>
      <c r="AN480" s="81"/>
      <c r="AO480" s="81"/>
      <c r="AP480" s="81"/>
      <c r="AQ480" s="81"/>
      <c r="AR480" s="81"/>
      <c r="AS480" s="81"/>
      <c r="AT480" s="81"/>
      <c r="AU480" s="81"/>
      <c r="AV480" s="81"/>
      <c r="AW480" s="81"/>
      <c r="AX480" s="81"/>
      <c r="AY480" s="81"/>
      <c r="AZ480" s="81"/>
      <c r="BA480" s="81"/>
      <c r="BB480" s="81"/>
      <c r="BC480" s="81"/>
      <c r="BD480" s="81"/>
      <c r="BE480" s="81"/>
      <c r="BF480" s="81"/>
      <c r="BG480" s="81"/>
      <c r="BH480" s="81"/>
      <c r="BI480" s="81"/>
      <c r="BJ480" s="81"/>
      <c r="BK480" s="81"/>
      <c r="BL480" s="81"/>
      <c r="BM480" s="81"/>
      <c r="BN480" s="81"/>
      <c r="BO480" s="81"/>
    </row>
  </sheetData>
  <autoFilter ref="A4:BO443">
    <filterColumn colId="0">
      <filters>
        <filter val="Lunds Energikoncern AB (publ)"/>
      </filters>
    </filterColumn>
  </autoFilter>
  <phoneticPr fontId="22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0"/>
  <sheetViews>
    <sheetView workbookViewId="0">
      <pane xSplit="2" ySplit="4" topLeftCell="C6" activePane="bottomRight" state="frozen"/>
      <selection pane="topRight" activeCell="C1" sqref="C1"/>
      <selection pane="bottomLeft" activeCell="A5" sqref="A5"/>
      <selection pane="bottomRight" activeCell="C32" sqref="C32"/>
    </sheetView>
  </sheetViews>
  <sheetFormatPr defaultRowHeight="12.75" x14ac:dyDescent="0.2"/>
  <cols>
    <col min="2" max="2" width="18.42578125" customWidth="1"/>
  </cols>
  <sheetData>
    <row r="1" spans="1:35" ht="15" x14ac:dyDescent="0.25">
      <c r="A1" s="107"/>
      <c r="B1" s="107">
        <v>1</v>
      </c>
      <c r="C1" s="107">
        <v>2</v>
      </c>
      <c r="D1" s="134">
        <v>3</v>
      </c>
      <c r="E1" s="134">
        <v>4</v>
      </c>
      <c r="F1" s="134">
        <v>5</v>
      </c>
      <c r="G1" s="134">
        <v>6</v>
      </c>
      <c r="H1" s="134">
        <v>7</v>
      </c>
      <c r="I1" s="134">
        <v>8</v>
      </c>
      <c r="J1" s="134">
        <v>9</v>
      </c>
      <c r="K1" s="134">
        <v>10</v>
      </c>
      <c r="L1" s="134">
        <v>11</v>
      </c>
      <c r="M1" s="134">
        <v>12</v>
      </c>
      <c r="N1" s="134">
        <v>13</v>
      </c>
      <c r="O1" s="134">
        <v>14</v>
      </c>
      <c r="P1" s="134">
        <v>15</v>
      </c>
      <c r="Q1" s="134">
        <v>16</v>
      </c>
      <c r="R1" s="134">
        <v>17</v>
      </c>
      <c r="S1" s="134">
        <v>18</v>
      </c>
      <c r="T1" s="134">
        <v>19</v>
      </c>
      <c r="U1" s="134">
        <v>20</v>
      </c>
      <c r="V1" s="134">
        <v>21</v>
      </c>
      <c r="W1" s="134">
        <v>22</v>
      </c>
      <c r="X1" s="134">
        <v>23</v>
      </c>
      <c r="Y1" s="134">
        <v>24</v>
      </c>
      <c r="Z1" s="134">
        <v>25</v>
      </c>
      <c r="AA1" s="134">
        <v>26</v>
      </c>
      <c r="AB1" s="134">
        <v>27</v>
      </c>
      <c r="AC1" s="134">
        <v>28</v>
      </c>
      <c r="AD1" s="134">
        <v>29</v>
      </c>
      <c r="AE1" s="134">
        <v>30</v>
      </c>
      <c r="AF1" s="134">
        <v>31</v>
      </c>
      <c r="AG1" s="107">
        <v>32</v>
      </c>
      <c r="AH1" s="107">
        <v>33</v>
      </c>
      <c r="AI1" s="107">
        <v>34</v>
      </c>
    </row>
    <row r="2" spans="1:35" ht="15.75" thickBot="1" x14ac:dyDescent="0.3">
      <c r="A2" s="107"/>
      <c r="B2" s="107">
        <v>1</v>
      </c>
      <c r="C2" s="107">
        <v>2</v>
      </c>
      <c r="D2" s="134">
        <v>3</v>
      </c>
      <c r="E2" s="134">
        <v>4</v>
      </c>
      <c r="F2" s="134">
        <v>5</v>
      </c>
      <c r="G2" s="134">
        <v>6</v>
      </c>
      <c r="H2" s="134">
        <v>7</v>
      </c>
      <c r="I2" s="134">
        <v>8</v>
      </c>
      <c r="J2" s="134">
        <v>9</v>
      </c>
      <c r="K2" s="134">
        <v>10</v>
      </c>
      <c r="L2" s="134">
        <v>11</v>
      </c>
      <c r="M2" s="134">
        <v>12</v>
      </c>
      <c r="N2" s="134">
        <v>13</v>
      </c>
      <c r="O2" s="134">
        <v>14</v>
      </c>
      <c r="P2" s="134">
        <v>15</v>
      </c>
      <c r="Q2" s="134">
        <v>16</v>
      </c>
      <c r="R2" s="134">
        <v>17</v>
      </c>
      <c r="S2" s="134">
        <v>18</v>
      </c>
      <c r="T2" s="134">
        <v>19</v>
      </c>
      <c r="U2" s="134">
        <v>20</v>
      </c>
      <c r="V2" s="134">
        <v>21</v>
      </c>
      <c r="W2" s="134">
        <v>22</v>
      </c>
      <c r="X2" s="134">
        <v>23</v>
      </c>
      <c r="Y2" s="134">
        <v>24</v>
      </c>
      <c r="Z2" s="134">
        <v>25</v>
      </c>
      <c r="AA2" s="134">
        <v>26</v>
      </c>
      <c r="AB2" s="134">
        <v>27</v>
      </c>
      <c r="AC2" s="134">
        <v>28</v>
      </c>
      <c r="AD2" s="134">
        <v>29</v>
      </c>
      <c r="AE2" s="134">
        <v>30</v>
      </c>
      <c r="AF2" s="134">
        <v>31</v>
      </c>
      <c r="AG2" s="107">
        <v>32</v>
      </c>
      <c r="AH2" s="107">
        <v>33</v>
      </c>
      <c r="AI2" s="107">
        <v>34</v>
      </c>
    </row>
    <row r="3" spans="1:35" ht="61.5" thickBot="1" x14ac:dyDescent="0.3">
      <c r="A3" s="107"/>
      <c r="B3" s="107"/>
      <c r="C3" s="103" t="s">
        <v>29</v>
      </c>
      <c r="D3" s="135" t="s">
        <v>28</v>
      </c>
      <c r="E3" s="135" t="s">
        <v>31</v>
      </c>
      <c r="F3" s="135" t="s">
        <v>30</v>
      </c>
      <c r="G3" s="135" t="s">
        <v>10</v>
      </c>
      <c r="H3" s="135" t="s">
        <v>32</v>
      </c>
      <c r="I3" s="135" t="s">
        <v>16</v>
      </c>
      <c r="J3" s="135" t="s">
        <v>43</v>
      </c>
      <c r="K3" s="135" t="s">
        <v>12</v>
      </c>
      <c r="L3" s="135" t="s">
        <v>33</v>
      </c>
      <c r="M3" s="135" t="s">
        <v>9</v>
      </c>
      <c r="N3" s="135" t="s">
        <v>34</v>
      </c>
      <c r="O3" s="135" t="s">
        <v>36</v>
      </c>
      <c r="P3" s="135" t="s">
        <v>40</v>
      </c>
      <c r="Q3" s="135" t="s">
        <v>41</v>
      </c>
      <c r="R3" s="135" t="s">
        <v>13</v>
      </c>
      <c r="S3" s="135" t="s">
        <v>35</v>
      </c>
      <c r="T3" s="135" t="s">
        <v>37</v>
      </c>
      <c r="U3" s="135" t="s">
        <v>42</v>
      </c>
      <c r="V3" s="135" t="s">
        <v>14</v>
      </c>
      <c r="W3" s="135" t="s">
        <v>38</v>
      </c>
      <c r="X3" s="135" t="s">
        <v>11</v>
      </c>
      <c r="Y3" s="135" t="s">
        <v>824</v>
      </c>
      <c r="Z3" s="135" t="s">
        <v>825</v>
      </c>
      <c r="AA3" s="135" t="s">
        <v>826</v>
      </c>
      <c r="AB3" s="136" t="s">
        <v>827</v>
      </c>
      <c r="AC3" s="136" t="s">
        <v>828</v>
      </c>
      <c r="AD3" s="136" t="s">
        <v>5</v>
      </c>
      <c r="AE3" s="136" t="s">
        <v>44</v>
      </c>
      <c r="AF3" s="136" t="s">
        <v>49</v>
      </c>
      <c r="AG3" s="104" t="s">
        <v>47</v>
      </c>
      <c r="AH3" s="104" t="s">
        <v>48</v>
      </c>
      <c r="AI3" s="104" t="s">
        <v>819</v>
      </c>
    </row>
    <row r="4" spans="1:35" ht="64.5" x14ac:dyDescent="0.25">
      <c r="A4" s="108"/>
      <c r="B4" s="108"/>
      <c r="C4" s="105" t="s">
        <v>726</v>
      </c>
      <c r="D4" s="137" t="s">
        <v>908</v>
      </c>
      <c r="E4" s="137" t="s">
        <v>684</v>
      </c>
      <c r="F4" s="137" t="s">
        <v>7</v>
      </c>
      <c r="G4" s="137" t="s">
        <v>8</v>
      </c>
      <c r="H4" s="137" t="s">
        <v>727</v>
      </c>
      <c r="I4" s="137" t="s">
        <v>685</v>
      </c>
      <c r="J4" s="137" t="s">
        <v>728</v>
      </c>
      <c r="K4" s="137" t="s">
        <v>729</v>
      </c>
      <c r="L4" s="137" t="s">
        <v>671</v>
      </c>
      <c r="M4" s="137" t="s">
        <v>670</v>
      </c>
      <c r="N4" s="137" t="s">
        <v>730</v>
      </c>
      <c r="O4" s="137" t="s">
        <v>731</v>
      </c>
      <c r="P4" s="137" t="s">
        <v>732</v>
      </c>
      <c r="Q4" s="137" t="s">
        <v>12</v>
      </c>
      <c r="R4" s="137" t="s">
        <v>733</v>
      </c>
      <c r="S4" s="137" t="s">
        <v>734</v>
      </c>
      <c r="T4" s="137" t="s">
        <v>765</v>
      </c>
      <c r="U4" s="137" t="s">
        <v>735</v>
      </c>
      <c r="V4" s="137" t="s">
        <v>736</v>
      </c>
      <c r="W4" s="137" t="s">
        <v>737</v>
      </c>
      <c r="X4" s="137" t="s">
        <v>738</v>
      </c>
      <c r="Y4" s="137" t="s">
        <v>669</v>
      </c>
      <c r="Z4" s="137" t="s">
        <v>739</v>
      </c>
      <c r="AA4" s="137" t="s">
        <v>740</v>
      </c>
      <c r="AB4" s="137" t="s">
        <v>741</v>
      </c>
      <c r="AC4" s="137" t="s">
        <v>742</v>
      </c>
      <c r="AD4" s="138"/>
      <c r="AE4" s="138"/>
      <c r="AF4" s="138"/>
      <c r="AG4" s="108"/>
      <c r="AH4" s="108"/>
      <c r="AI4" s="108"/>
    </row>
    <row r="5" spans="1:35" ht="15" x14ac:dyDescent="0.25">
      <c r="A5" s="109" t="s">
        <v>686</v>
      </c>
      <c r="B5" s="109" t="s">
        <v>680</v>
      </c>
      <c r="C5" s="106">
        <v>10.743801652892563</v>
      </c>
      <c r="D5" s="134">
        <v>6.9807692307692299</v>
      </c>
      <c r="E5" s="134">
        <v>75</v>
      </c>
      <c r="F5" s="134">
        <v>10.4</v>
      </c>
      <c r="G5" s="134">
        <v>0</v>
      </c>
      <c r="H5" s="134">
        <v>0</v>
      </c>
      <c r="I5" s="134">
        <v>0</v>
      </c>
      <c r="J5" s="134">
        <v>0</v>
      </c>
      <c r="K5" s="134">
        <v>0</v>
      </c>
      <c r="L5" s="134">
        <v>0</v>
      </c>
      <c r="M5" s="134">
        <v>0</v>
      </c>
      <c r="N5" s="134">
        <v>0</v>
      </c>
      <c r="O5" s="134">
        <v>0</v>
      </c>
      <c r="P5" s="134">
        <v>3.0144230769230766</v>
      </c>
      <c r="Q5" s="134">
        <v>0</v>
      </c>
      <c r="R5" s="134">
        <v>3.9663461538461537</v>
      </c>
      <c r="S5" s="134">
        <v>0</v>
      </c>
      <c r="T5" s="134">
        <v>0</v>
      </c>
      <c r="U5" s="134">
        <v>0</v>
      </c>
      <c r="V5" s="134">
        <v>0</v>
      </c>
      <c r="W5" s="134">
        <v>0</v>
      </c>
      <c r="X5" s="134">
        <v>0</v>
      </c>
      <c r="Y5" s="134">
        <v>0</v>
      </c>
      <c r="Z5" s="134">
        <v>0</v>
      </c>
      <c r="AA5" s="134">
        <v>0</v>
      </c>
      <c r="AB5" s="134">
        <v>0</v>
      </c>
      <c r="AC5" s="134">
        <v>0</v>
      </c>
      <c r="AD5" s="134"/>
      <c r="AE5" s="134"/>
      <c r="AF5" s="134"/>
      <c r="AG5" s="107"/>
      <c r="AH5" s="107"/>
      <c r="AI5" s="107"/>
    </row>
    <row r="6" spans="1:35" ht="15" x14ac:dyDescent="0.25">
      <c r="A6" s="109" t="s">
        <v>687</v>
      </c>
      <c r="B6" s="109" t="s">
        <v>1</v>
      </c>
      <c r="C6" s="106">
        <v>1.2942841534963045</v>
      </c>
      <c r="D6" s="134">
        <v>108.35101366355437</v>
      </c>
      <c r="E6" s="134">
        <v>140.23699999999999</v>
      </c>
      <c r="F6" s="134">
        <v>31.690999999999999</v>
      </c>
      <c r="G6" s="134">
        <v>0</v>
      </c>
      <c r="H6" s="134">
        <v>106.8140577860768</v>
      </c>
      <c r="I6" s="134">
        <v>0</v>
      </c>
      <c r="J6" s="134">
        <v>0</v>
      </c>
      <c r="K6" s="134">
        <v>0</v>
      </c>
      <c r="L6" s="134">
        <v>0</v>
      </c>
      <c r="M6" s="134">
        <v>0</v>
      </c>
      <c r="N6" s="134">
        <v>0</v>
      </c>
      <c r="O6" s="134">
        <v>0</v>
      </c>
      <c r="P6" s="134">
        <v>0</v>
      </c>
      <c r="Q6" s="134">
        <v>0</v>
      </c>
      <c r="R6" s="134">
        <v>0</v>
      </c>
      <c r="S6" s="134">
        <v>0</v>
      </c>
      <c r="T6" s="134">
        <v>0</v>
      </c>
      <c r="U6" s="134">
        <v>0</v>
      </c>
      <c r="V6" s="134">
        <v>0</v>
      </c>
      <c r="W6" s="134">
        <v>0</v>
      </c>
      <c r="X6" s="134">
        <v>0</v>
      </c>
      <c r="Y6" s="134">
        <v>0</v>
      </c>
      <c r="Z6" s="134">
        <v>1.5369558774775691</v>
      </c>
      <c r="AA6" s="134">
        <v>0</v>
      </c>
      <c r="AB6" s="134">
        <v>0</v>
      </c>
      <c r="AC6" s="134">
        <v>0</v>
      </c>
      <c r="AD6" s="134"/>
      <c r="AE6" s="134"/>
      <c r="AF6" s="134"/>
      <c r="AG6" s="107"/>
      <c r="AH6" s="107"/>
      <c r="AI6" s="107"/>
    </row>
    <row r="7" spans="1:35" ht="15" x14ac:dyDescent="0.25">
      <c r="A7" s="110" t="s">
        <v>688</v>
      </c>
      <c r="B7" s="110" t="s">
        <v>100</v>
      </c>
      <c r="C7" s="106">
        <v>1.1113204832828567</v>
      </c>
      <c r="D7" s="134">
        <v>514.07942946606272</v>
      </c>
      <c r="E7" s="134">
        <v>571.30700000000002</v>
      </c>
      <c r="F7" s="134">
        <v>134.35300000000001</v>
      </c>
      <c r="G7" s="134">
        <v>0</v>
      </c>
      <c r="H7" s="134">
        <v>180.25298046435773</v>
      </c>
      <c r="I7" s="134">
        <v>0</v>
      </c>
      <c r="J7" s="134">
        <v>308.8975726466266</v>
      </c>
      <c r="K7" s="134">
        <v>0</v>
      </c>
      <c r="L7" s="134">
        <v>0</v>
      </c>
      <c r="M7" s="134">
        <v>0</v>
      </c>
      <c r="N7" s="134">
        <v>0</v>
      </c>
      <c r="O7" s="134">
        <v>0</v>
      </c>
      <c r="P7" s="134">
        <v>15.778788272158874</v>
      </c>
      <c r="Q7" s="134">
        <v>0</v>
      </c>
      <c r="R7" s="134">
        <v>3.4144283474705848</v>
      </c>
      <c r="S7" s="134">
        <v>0</v>
      </c>
      <c r="T7" s="134">
        <v>0</v>
      </c>
      <c r="U7" s="134">
        <v>0</v>
      </c>
      <c r="V7" s="134">
        <v>0</v>
      </c>
      <c r="W7" s="134">
        <v>0</v>
      </c>
      <c r="X7" s="134">
        <v>0</v>
      </c>
      <c r="Y7" s="134">
        <v>0</v>
      </c>
      <c r="Z7" s="134">
        <v>0</v>
      </c>
      <c r="AA7" s="134">
        <v>5.7356597354489871</v>
      </c>
      <c r="AB7" s="134">
        <v>0</v>
      </c>
      <c r="AC7" s="134">
        <v>0</v>
      </c>
      <c r="AD7" s="134"/>
      <c r="AE7" s="134"/>
      <c r="AF7" s="134"/>
      <c r="AG7" s="107"/>
      <c r="AH7" s="107"/>
      <c r="AI7" s="107"/>
    </row>
    <row r="8" spans="1:35" ht="15" x14ac:dyDescent="0.25">
      <c r="A8" s="109" t="s">
        <v>689</v>
      </c>
      <c r="B8" s="109" t="s">
        <v>130</v>
      </c>
      <c r="C8" s="106">
        <v>1.1982910874897794</v>
      </c>
      <c r="D8" s="134">
        <v>78.904867929935648</v>
      </c>
      <c r="E8" s="134">
        <v>94.551000000000002</v>
      </c>
      <c r="F8" s="134">
        <v>16.25</v>
      </c>
      <c r="G8" s="134">
        <v>0</v>
      </c>
      <c r="H8" s="134">
        <v>78.904867929935648</v>
      </c>
      <c r="I8" s="134">
        <v>0</v>
      </c>
      <c r="J8" s="134">
        <v>0</v>
      </c>
      <c r="K8" s="134">
        <v>0</v>
      </c>
      <c r="L8" s="134">
        <v>0</v>
      </c>
      <c r="M8" s="134">
        <v>0</v>
      </c>
      <c r="N8" s="134">
        <v>0</v>
      </c>
      <c r="O8" s="134">
        <v>0</v>
      </c>
      <c r="P8" s="134">
        <v>0</v>
      </c>
      <c r="Q8" s="134">
        <v>0</v>
      </c>
      <c r="R8" s="134">
        <v>0</v>
      </c>
      <c r="S8" s="134">
        <v>0</v>
      </c>
      <c r="T8" s="134">
        <v>0</v>
      </c>
      <c r="U8" s="134">
        <v>0</v>
      </c>
      <c r="V8" s="134">
        <v>0</v>
      </c>
      <c r="W8" s="134">
        <v>0</v>
      </c>
      <c r="X8" s="134">
        <v>0</v>
      </c>
      <c r="Y8" s="134">
        <v>0</v>
      </c>
      <c r="Z8" s="134">
        <v>0</v>
      </c>
      <c r="AA8" s="134">
        <v>0</v>
      </c>
      <c r="AB8" s="134">
        <v>0</v>
      </c>
      <c r="AC8" s="134">
        <v>0</v>
      </c>
      <c r="AD8" s="134"/>
      <c r="AE8" s="134"/>
      <c r="AF8" s="134"/>
      <c r="AG8" s="107"/>
      <c r="AH8" s="107"/>
      <c r="AI8" s="107"/>
    </row>
    <row r="9" spans="1:35" ht="15" x14ac:dyDescent="0.25">
      <c r="A9" s="110" t="s">
        <v>690</v>
      </c>
      <c r="B9" s="110" t="s">
        <v>132</v>
      </c>
      <c r="C9" s="106">
        <v>1.8621799793181637</v>
      </c>
      <c r="D9" s="134">
        <v>131.02922526819373</v>
      </c>
      <c r="E9" s="134">
        <v>244</v>
      </c>
      <c r="F9" s="134">
        <v>107</v>
      </c>
      <c r="G9" s="134">
        <v>0</v>
      </c>
      <c r="H9" s="134">
        <v>0</v>
      </c>
      <c r="I9" s="134">
        <v>0</v>
      </c>
      <c r="J9" s="134">
        <v>77.001275066651203</v>
      </c>
      <c r="K9" s="134">
        <v>0</v>
      </c>
      <c r="L9" s="134">
        <v>0</v>
      </c>
      <c r="M9" s="134">
        <v>0.46667439434334063</v>
      </c>
      <c r="N9" s="134">
        <v>0</v>
      </c>
      <c r="O9" s="134">
        <v>0</v>
      </c>
      <c r="P9" s="134">
        <v>16.333603802016921</v>
      </c>
      <c r="Q9" s="134">
        <v>9.3334878868668127</v>
      </c>
      <c r="R9" s="134">
        <v>7.46679030949345</v>
      </c>
      <c r="S9" s="134">
        <v>0</v>
      </c>
      <c r="T9" s="134">
        <v>0</v>
      </c>
      <c r="U9" s="134">
        <v>8.8668134925234714</v>
      </c>
      <c r="V9" s="134">
        <v>0</v>
      </c>
      <c r="W9" s="134">
        <v>0</v>
      </c>
      <c r="X9" s="134">
        <v>0</v>
      </c>
      <c r="Y9" s="134">
        <v>0</v>
      </c>
      <c r="Z9" s="134">
        <v>0</v>
      </c>
      <c r="AA9" s="134">
        <v>0</v>
      </c>
      <c r="AB9" s="134">
        <v>0</v>
      </c>
      <c r="AC9" s="134">
        <v>11.560580316298521</v>
      </c>
      <c r="AD9" s="134"/>
      <c r="AE9" s="134"/>
      <c r="AF9" s="134"/>
      <c r="AG9" s="107"/>
      <c r="AH9" s="107"/>
      <c r="AI9" s="107"/>
    </row>
    <row r="10" spans="1:35" ht="15" x14ac:dyDescent="0.25">
      <c r="A10" s="109" t="s">
        <v>691</v>
      </c>
      <c r="B10" s="109" t="s">
        <v>134</v>
      </c>
      <c r="C10" s="106">
        <v>1.4185752213143328</v>
      </c>
      <c r="D10" s="134">
        <v>379.61117035518538</v>
      </c>
      <c r="E10" s="134">
        <v>538.50699999999995</v>
      </c>
      <c r="F10" s="134">
        <v>159.935</v>
      </c>
      <c r="G10" s="134">
        <v>0</v>
      </c>
      <c r="H10" s="134">
        <v>0</v>
      </c>
      <c r="I10" s="134">
        <v>0</v>
      </c>
      <c r="J10" s="134">
        <v>283.90764907760445</v>
      </c>
      <c r="K10" s="134">
        <v>0</v>
      </c>
      <c r="L10" s="134">
        <v>0</v>
      </c>
      <c r="M10" s="134">
        <v>0</v>
      </c>
      <c r="N10" s="134">
        <v>0</v>
      </c>
      <c r="O10" s="134">
        <v>0</v>
      </c>
      <c r="P10" s="134">
        <v>0</v>
      </c>
      <c r="Q10" s="134">
        <v>0</v>
      </c>
      <c r="R10" s="134">
        <v>68.140090579769335</v>
      </c>
      <c r="S10" s="134">
        <v>0</v>
      </c>
      <c r="T10" s="134">
        <v>0</v>
      </c>
      <c r="U10" s="134">
        <v>26.499550448005923</v>
      </c>
      <c r="V10" s="134">
        <v>0</v>
      </c>
      <c r="W10" s="134">
        <v>0</v>
      </c>
      <c r="X10" s="134">
        <v>0</v>
      </c>
      <c r="Y10" s="134">
        <v>0</v>
      </c>
      <c r="Z10" s="134">
        <v>1.0638802498056674</v>
      </c>
      <c r="AA10" s="134">
        <v>0</v>
      </c>
      <c r="AB10" s="134">
        <v>0</v>
      </c>
      <c r="AC10" s="134">
        <v>0</v>
      </c>
      <c r="AD10" s="134"/>
      <c r="AE10" s="134"/>
      <c r="AF10" s="134"/>
      <c r="AG10" s="107"/>
      <c r="AH10" s="107"/>
      <c r="AI10" s="107"/>
    </row>
    <row r="11" spans="1:35" ht="15" x14ac:dyDescent="0.25">
      <c r="A11" s="110" t="s">
        <v>692</v>
      </c>
      <c r="B11" s="110" t="s">
        <v>142</v>
      </c>
      <c r="C11" s="106">
        <v>1.1768701444523293</v>
      </c>
      <c r="D11" s="134">
        <v>250.15504164820373</v>
      </c>
      <c r="E11" s="134">
        <v>294.39999999999998</v>
      </c>
      <c r="F11" s="134">
        <v>72.129000000000005</v>
      </c>
      <c r="G11" s="134">
        <v>0</v>
      </c>
      <c r="H11" s="134">
        <v>0</v>
      </c>
      <c r="I11" s="134">
        <v>0</v>
      </c>
      <c r="J11" s="134">
        <v>87.580440466798763</v>
      </c>
      <c r="K11" s="134">
        <v>0</v>
      </c>
      <c r="L11" s="134">
        <v>0</v>
      </c>
      <c r="M11" s="134">
        <v>31.082817090826442</v>
      </c>
      <c r="N11" s="134">
        <v>0</v>
      </c>
      <c r="O11" s="134">
        <v>0</v>
      </c>
      <c r="P11" s="134">
        <v>74.824822308219709</v>
      </c>
      <c r="Q11" s="134">
        <v>6.1031665830521789</v>
      </c>
      <c r="R11" s="134">
        <v>39.365424460686555</v>
      </c>
      <c r="S11" s="134">
        <v>0</v>
      </c>
      <c r="T11" s="134">
        <v>0</v>
      </c>
      <c r="U11" s="134">
        <v>10.9362642001712</v>
      </c>
      <c r="V11" s="134">
        <v>0</v>
      </c>
      <c r="W11" s="134">
        <v>0</v>
      </c>
      <c r="X11" s="134">
        <v>0</v>
      </c>
      <c r="Y11" s="134">
        <v>0</v>
      </c>
      <c r="Z11" s="134">
        <v>0.26210653844889203</v>
      </c>
      <c r="AA11" s="134">
        <v>0</v>
      </c>
      <c r="AB11" s="134">
        <v>0</v>
      </c>
      <c r="AC11" s="134">
        <v>0</v>
      </c>
      <c r="AD11" s="134"/>
      <c r="AE11" s="134"/>
      <c r="AF11" s="134"/>
      <c r="AG11" s="107"/>
      <c r="AH11" s="107"/>
      <c r="AI11" s="107"/>
    </row>
    <row r="12" spans="1:35" ht="15" x14ac:dyDescent="0.25">
      <c r="A12" s="110" t="s">
        <v>694</v>
      </c>
      <c r="B12" s="110" t="s">
        <v>180</v>
      </c>
      <c r="C12" s="106" t="e">
        <v>#DIV/0!</v>
      </c>
      <c r="D12" s="134" t="e">
        <v>#DIV/0!</v>
      </c>
      <c r="E12" s="134">
        <v>117.5</v>
      </c>
      <c r="F12" s="134">
        <v>2</v>
      </c>
      <c r="G12" s="134">
        <v>0</v>
      </c>
      <c r="H12" s="134" t="e">
        <v>#DIV/0!</v>
      </c>
      <c r="I12" s="134" t="e">
        <v>#DIV/0!</v>
      </c>
      <c r="J12" s="134" t="e">
        <v>#DIV/0!</v>
      </c>
      <c r="K12" s="134" t="e">
        <v>#DIV/0!</v>
      </c>
      <c r="L12" s="134" t="e">
        <v>#DIV/0!</v>
      </c>
      <c r="M12" s="134" t="e">
        <v>#DIV/0!</v>
      </c>
      <c r="N12" s="134" t="e">
        <v>#DIV/0!</v>
      </c>
      <c r="O12" s="134" t="e">
        <v>#DIV/0!</v>
      </c>
      <c r="P12" s="134" t="e">
        <v>#DIV/0!</v>
      </c>
      <c r="Q12" s="134" t="e">
        <v>#DIV/0!</v>
      </c>
      <c r="R12" s="134" t="e">
        <v>#DIV/0!</v>
      </c>
      <c r="S12" s="134" t="e">
        <v>#DIV/0!</v>
      </c>
      <c r="T12" s="134" t="e">
        <v>#DIV/0!</v>
      </c>
      <c r="U12" s="134" t="e">
        <v>#DIV/0!</v>
      </c>
      <c r="V12" s="134" t="e">
        <v>#DIV/0!</v>
      </c>
      <c r="W12" s="134" t="e">
        <v>#DIV/0!</v>
      </c>
      <c r="X12" s="134" t="e">
        <v>#DIV/0!</v>
      </c>
      <c r="Y12" s="134" t="e">
        <v>#DIV/0!</v>
      </c>
      <c r="Z12" s="134" t="e">
        <v>#DIV/0!</v>
      </c>
      <c r="AA12" s="134" t="e">
        <v>#DIV/0!</v>
      </c>
      <c r="AB12" s="134" t="e">
        <v>#DIV/0!</v>
      </c>
      <c r="AC12" s="134" t="e">
        <v>#DIV/0!</v>
      </c>
      <c r="AD12" s="134"/>
      <c r="AE12" s="134"/>
      <c r="AF12" s="134"/>
      <c r="AG12" s="107"/>
      <c r="AH12" s="107"/>
      <c r="AI12" s="107"/>
    </row>
    <row r="13" spans="1:35" ht="15" x14ac:dyDescent="0.25">
      <c r="A13" s="111" t="s">
        <v>183</v>
      </c>
      <c r="B13" s="111" t="s">
        <v>184</v>
      </c>
      <c r="C13" s="106" t="e">
        <v>#VALUE!</v>
      </c>
      <c r="D13" s="134">
        <v>0</v>
      </c>
      <c r="E13" s="134" t="s">
        <v>764</v>
      </c>
      <c r="F13" s="134">
        <v>118</v>
      </c>
      <c r="G13" s="134">
        <v>0</v>
      </c>
      <c r="H13" s="134">
        <v>0</v>
      </c>
      <c r="I13" s="134">
        <v>0</v>
      </c>
      <c r="J13" s="134">
        <v>0</v>
      </c>
      <c r="K13" s="134">
        <v>0</v>
      </c>
      <c r="L13" s="134">
        <v>0</v>
      </c>
      <c r="M13" s="134">
        <v>0</v>
      </c>
      <c r="N13" s="134">
        <v>0</v>
      </c>
      <c r="O13" s="134">
        <v>0</v>
      </c>
      <c r="P13" s="134">
        <v>0</v>
      </c>
      <c r="Q13" s="134">
        <v>0</v>
      </c>
      <c r="R13" s="134">
        <v>0</v>
      </c>
      <c r="S13" s="134">
        <v>0</v>
      </c>
      <c r="T13" s="134">
        <v>0</v>
      </c>
      <c r="U13" s="134">
        <v>0</v>
      </c>
      <c r="V13" s="134">
        <v>0</v>
      </c>
      <c r="W13" s="134">
        <v>0</v>
      </c>
      <c r="X13" s="134">
        <v>0</v>
      </c>
      <c r="Y13" s="134">
        <v>0</v>
      </c>
      <c r="Z13" s="134">
        <v>0</v>
      </c>
      <c r="AA13" s="134">
        <v>0</v>
      </c>
      <c r="AB13" s="134">
        <v>0</v>
      </c>
      <c r="AC13" s="134">
        <v>0</v>
      </c>
      <c r="AD13" s="134"/>
      <c r="AE13" s="134"/>
      <c r="AF13" s="134"/>
      <c r="AG13" s="107"/>
      <c r="AH13" s="107"/>
      <c r="AI13" s="107"/>
    </row>
    <row r="14" spans="1:35" ht="15" x14ac:dyDescent="0.25">
      <c r="A14" s="112" t="s">
        <v>185</v>
      </c>
      <c r="B14" s="112" t="s">
        <v>186</v>
      </c>
      <c r="C14" s="106">
        <v>1.1517091744485335</v>
      </c>
      <c r="D14" s="134">
        <v>1174.7757420165117</v>
      </c>
      <c r="E14" s="134">
        <v>1353</v>
      </c>
      <c r="F14" s="134">
        <v>1008</v>
      </c>
      <c r="G14" s="134">
        <v>50</v>
      </c>
      <c r="H14" s="134">
        <v>0</v>
      </c>
      <c r="I14" s="134">
        <v>0</v>
      </c>
      <c r="J14" s="134">
        <v>0</v>
      </c>
      <c r="K14" s="134">
        <v>1174.7757420165117</v>
      </c>
      <c r="L14" s="134">
        <v>0</v>
      </c>
      <c r="M14" s="134">
        <v>0</v>
      </c>
      <c r="N14" s="134">
        <v>0</v>
      </c>
      <c r="O14" s="134">
        <v>0</v>
      </c>
      <c r="P14" s="134">
        <v>0</v>
      </c>
      <c r="Q14" s="134">
        <v>0</v>
      </c>
      <c r="R14" s="134">
        <v>0</v>
      </c>
      <c r="S14" s="134">
        <v>0</v>
      </c>
      <c r="T14" s="134">
        <v>0</v>
      </c>
      <c r="U14" s="134">
        <v>0</v>
      </c>
      <c r="V14" s="134">
        <v>0</v>
      </c>
      <c r="W14" s="134">
        <v>0</v>
      </c>
      <c r="X14" s="134">
        <v>0</v>
      </c>
      <c r="Y14" s="134">
        <v>0</v>
      </c>
      <c r="Z14" s="134">
        <v>0</v>
      </c>
      <c r="AA14" s="134">
        <v>0</v>
      </c>
      <c r="AB14" s="134">
        <v>0</v>
      </c>
      <c r="AC14" s="134">
        <v>0</v>
      </c>
      <c r="AD14" s="134"/>
      <c r="AE14" s="134"/>
      <c r="AF14" s="134"/>
      <c r="AG14" s="107"/>
      <c r="AH14" s="107"/>
      <c r="AI14" s="107"/>
    </row>
    <row r="15" spans="1:35" ht="15" x14ac:dyDescent="0.25">
      <c r="A15" s="109" t="s">
        <v>195</v>
      </c>
      <c r="B15" s="109" t="s">
        <v>196</v>
      </c>
      <c r="C15" s="106">
        <v>1.3222277779178475</v>
      </c>
      <c r="D15" s="134">
        <v>268.35845224698215</v>
      </c>
      <c r="E15" s="134">
        <v>354.83100000000002</v>
      </c>
      <c r="F15" s="134">
        <v>72.034000000000006</v>
      </c>
      <c r="G15" s="134">
        <v>0</v>
      </c>
      <c r="H15" s="134">
        <v>225.95251045290274</v>
      </c>
      <c r="I15" s="134">
        <v>0</v>
      </c>
      <c r="J15" s="134">
        <v>42.405941794079389</v>
      </c>
      <c r="K15" s="134">
        <v>0</v>
      </c>
      <c r="L15" s="134">
        <v>0</v>
      </c>
      <c r="M15" s="134">
        <v>0</v>
      </c>
      <c r="N15" s="134">
        <v>0</v>
      </c>
      <c r="O15" s="134">
        <v>0</v>
      </c>
      <c r="P15" s="134">
        <v>0</v>
      </c>
      <c r="Q15" s="134">
        <v>0</v>
      </c>
      <c r="R15" s="134">
        <v>0</v>
      </c>
      <c r="S15" s="134">
        <v>0</v>
      </c>
      <c r="T15" s="134">
        <v>0</v>
      </c>
      <c r="U15" s="134">
        <v>0</v>
      </c>
      <c r="V15" s="134">
        <v>0</v>
      </c>
      <c r="W15" s="134">
        <v>0</v>
      </c>
      <c r="X15" s="134">
        <v>0</v>
      </c>
      <c r="Y15" s="134">
        <v>0</v>
      </c>
      <c r="Z15" s="134">
        <v>0</v>
      </c>
      <c r="AA15" s="134">
        <v>0</v>
      </c>
      <c r="AB15" s="134">
        <v>0</v>
      </c>
      <c r="AC15" s="134">
        <v>0</v>
      </c>
      <c r="AD15" s="134"/>
      <c r="AE15" s="134"/>
      <c r="AF15" s="134"/>
      <c r="AG15" s="107"/>
      <c r="AH15" s="107"/>
      <c r="AI15" s="107"/>
    </row>
    <row r="16" spans="1:35" ht="15" x14ac:dyDescent="0.25">
      <c r="A16" s="110" t="s">
        <v>695</v>
      </c>
      <c r="B16" s="110" t="s">
        <v>205</v>
      </c>
      <c r="C16" s="106">
        <v>1.3354485895628763</v>
      </c>
      <c r="D16" s="134">
        <v>565.35310000000015</v>
      </c>
      <c r="E16" s="134">
        <v>755</v>
      </c>
      <c r="F16" s="134">
        <v>378</v>
      </c>
      <c r="G16" s="134">
        <v>0</v>
      </c>
      <c r="H16" s="134">
        <v>0</v>
      </c>
      <c r="I16" s="134">
        <v>8.9931000000000001</v>
      </c>
      <c r="J16" s="134">
        <v>0</v>
      </c>
      <c r="K16" s="134">
        <v>62.32</v>
      </c>
      <c r="L16" s="134">
        <v>3.22</v>
      </c>
      <c r="M16" s="134">
        <v>0</v>
      </c>
      <c r="N16" s="134">
        <v>0</v>
      </c>
      <c r="O16" s="134">
        <v>481.16</v>
      </c>
      <c r="P16" s="134">
        <v>0</v>
      </c>
      <c r="Q16" s="134">
        <v>0</v>
      </c>
      <c r="R16" s="134">
        <v>0</v>
      </c>
      <c r="S16" s="134">
        <v>1.84</v>
      </c>
      <c r="T16" s="134">
        <v>0</v>
      </c>
      <c r="U16" s="134">
        <v>0</v>
      </c>
      <c r="V16" s="134">
        <v>0</v>
      </c>
      <c r="W16" s="134">
        <v>0</v>
      </c>
      <c r="X16" s="134">
        <v>0</v>
      </c>
      <c r="Y16" s="134">
        <v>0</v>
      </c>
      <c r="Z16" s="134">
        <v>0.46</v>
      </c>
      <c r="AA16" s="134">
        <v>0</v>
      </c>
      <c r="AB16" s="134">
        <v>7.36</v>
      </c>
      <c r="AC16" s="134">
        <v>0</v>
      </c>
      <c r="AD16" s="134"/>
      <c r="AE16" s="134"/>
      <c r="AF16" s="134"/>
      <c r="AG16" s="107"/>
      <c r="AH16" s="107"/>
      <c r="AI16" s="107"/>
    </row>
    <row r="17" spans="1:35" ht="15" x14ac:dyDescent="0.25">
      <c r="A17" s="109" t="s">
        <v>696</v>
      </c>
      <c r="B17" s="109" t="s">
        <v>213</v>
      </c>
      <c r="C17" s="106">
        <v>1.2334680134680136</v>
      </c>
      <c r="D17" s="134">
        <v>35.914996997324884</v>
      </c>
      <c r="E17" s="134">
        <v>44.3</v>
      </c>
      <c r="F17" s="134">
        <v>4.3</v>
      </c>
      <c r="G17" s="134">
        <v>0</v>
      </c>
      <c r="H17" s="134">
        <v>0</v>
      </c>
      <c r="I17" s="134">
        <v>0</v>
      </c>
      <c r="J17" s="134">
        <v>0</v>
      </c>
      <c r="K17" s="134">
        <v>0</v>
      </c>
      <c r="L17" s="134">
        <v>0</v>
      </c>
      <c r="M17" s="134">
        <v>35.914996997324884</v>
      </c>
      <c r="N17" s="134">
        <v>0</v>
      </c>
      <c r="O17" s="134">
        <v>0</v>
      </c>
      <c r="P17" s="134">
        <v>0</v>
      </c>
      <c r="Q17" s="134">
        <v>0</v>
      </c>
      <c r="R17" s="134">
        <v>0</v>
      </c>
      <c r="S17" s="134">
        <v>0</v>
      </c>
      <c r="T17" s="134">
        <v>0</v>
      </c>
      <c r="U17" s="134">
        <v>0</v>
      </c>
      <c r="V17" s="134">
        <v>0</v>
      </c>
      <c r="W17" s="134">
        <v>0</v>
      </c>
      <c r="X17" s="134">
        <v>0</v>
      </c>
      <c r="Y17" s="134">
        <v>0</v>
      </c>
      <c r="Z17" s="134">
        <v>0</v>
      </c>
      <c r="AA17" s="134">
        <v>0</v>
      </c>
      <c r="AB17" s="134">
        <v>0</v>
      </c>
      <c r="AC17" s="134">
        <v>0</v>
      </c>
      <c r="AD17" s="107"/>
      <c r="AE17" s="107"/>
      <c r="AF17" s="107"/>
      <c r="AG17" s="107"/>
      <c r="AH17" s="107"/>
      <c r="AI17" s="107"/>
    </row>
    <row r="18" spans="1:35" ht="15" x14ac:dyDescent="0.25">
      <c r="A18" s="110" t="s">
        <v>693</v>
      </c>
      <c r="B18" s="109" t="s">
        <v>770</v>
      </c>
      <c r="C18" s="106">
        <v>1.0330906808700584</v>
      </c>
      <c r="D18" s="134">
        <v>34.207064930871177</v>
      </c>
      <c r="E18" s="134">
        <v>35.338999999999999</v>
      </c>
      <c r="F18" s="134">
        <v>4.3360000000000003</v>
      </c>
      <c r="G18" s="134">
        <v>0</v>
      </c>
      <c r="H18" s="134">
        <v>0</v>
      </c>
      <c r="I18" s="134">
        <v>0</v>
      </c>
      <c r="J18" s="134">
        <v>0</v>
      </c>
      <c r="K18" s="134">
        <v>0</v>
      </c>
      <c r="L18" s="134">
        <v>0</v>
      </c>
      <c r="M18" s="134">
        <v>0</v>
      </c>
      <c r="N18" s="134">
        <v>0</v>
      </c>
      <c r="O18" s="134">
        <v>0</v>
      </c>
      <c r="P18" s="134">
        <v>34.207064930871177</v>
      </c>
      <c r="Q18" s="134">
        <v>0</v>
      </c>
      <c r="R18" s="134">
        <v>0</v>
      </c>
      <c r="S18" s="134">
        <v>0</v>
      </c>
      <c r="T18" s="134">
        <v>0</v>
      </c>
      <c r="U18" s="134">
        <v>0</v>
      </c>
      <c r="V18" s="134">
        <v>0</v>
      </c>
      <c r="W18" s="134">
        <v>0</v>
      </c>
      <c r="X18" s="134">
        <v>0</v>
      </c>
      <c r="Y18" s="134">
        <v>0</v>
      </c>
      <c r="Z18" s="134">
        <v>0</v>
      </c>
      <c r="AA18" s="134">
        <v>0</v>
      </c>
      <c r="AB18" s="134">
        <v>0</v>
      </c>
      <c r="AC18" s="134">
        <v>0</v>
      </c>
      <c r="AD18" s="107"/>
      <c r="AE18" s="107"/>
      <c r="AF18" s="107"/>
      <c r="AG18" s="107"/>
      <c r="AH18" s="107"/>
      <c r="AI18" s="107"/>
    </row>
    <row r="19" spans="1:35" ht="15" x14ac:dyDescent="0.25">
      <c r="A19" s="110" t="s">
        <v>693</v>
      </c>
      <c r="B19" s="109" t="s">
        <v>222</v>
      </c>
      <c r="C19" s="106">
        <v>0.99036468022330704</v>
      </c>
      <c r="D19" s="134">
        <v>127.54493624663424</v>
      </c>
      <c r="E19" s="134">
        <v>126.316</v>
      </c>
      <c r="F19" s="134">
        <v>36.384</v>
      </c>
      <c r="G19" s="134">
        <v>0</v>
      </c>
      <c r="H19" s="134">
        <v>0</v>
      </c>
      <c r="I19" s="134">
        <v>4.6059187040727858</v>
      </c>
      <c r="J19" s="134">
        <v>0</v>
      </c>
      <c r="K19" s="134">
        <v>0</v>
      </c>
      <c r="L19" s="134">
        <v>0</v>
      </c>
      <c r="M19" s="134">
        <v>0</v>
      </c>
      <c r="N19" s="134">
        <v>0</v>
      </c>
      <c r="O19" s="134">
        <v>0</v>
      </c>
      <c r="P19" s="134">
        <v>122.93901754256144</v>
      </c>
      <c r="Q19" s="134">
        <v>0</v>
      </c>
      <c r="R19" s="134">
        <v>0</v>
      </c>
      <c r="S19" s="134">
        <v>0</v>
      </c>
      <c r="T19" s="134">
        <v>0</v>
      </c>
      <c r="U19" s="134">
        <v>0</v>
      </c>
      <c r="V19" s="134">
        <v>0</v>
      </c>
      <c r="W19" s="134">
        <v>0</v>
      </c>
      <c r="X19" s="134">
        <v>0</v>
      </c>
      <c r="Y19" s="134">
        <v>0</v>
      </c>
      <c r="Z19" s="134">
        <v>0</v>
      </c>
      <c r="AA19" s="134">
        <v>0</v>
      </c>
      <c r="AB19" s="134">
        <v>0</v>
      </c>
      <c r="AC19" s="134">
        <v>0</v>
      </c>
      <c r="AD19" s="107"/>
      <c r="AE19" s="107"/>
      <c r="AF19" s="107"/>
      <c r="AG19" s="107"/>
      <c r="AH19" s="107"/>
      <c r="AI19" s="107"/>
    </row>
    <row r="20" spans="1:35" ht="15" x14ac:dyDescent="0.25">
      <c r="A20" s="110" t="s">
        <v>233</v>
      </c>
      <c r="B20" s="110" t="s">
        <v>234</v>
      </c>
      <c r="C20" s="106">
        <v>1.3405477568722948</v>
      </c>
      <c r="D20" s="134">
        <v>112.7151190439792</v>
      </c>
      <c r="E20" s="134">
        <v>151.1</v>
      </c>
      <c r="F20" s="134">
        <v>41</v>
      </c>
      <c r="G20" s="134">
        <v>0</v>
      </c>
      <c r="H20" s="134">
        <v>0</v>
      </c>
      <c r="I20" s="134">
        <v>0</v>
      </c>
      <c r="J20" s="134">
        <v>25.364095485356486</v>
      </c>
      <c r="K20" s="134">
        <v>0</v>
      </c>
      <c r="L20" s="134">
        <v>19.395035513701178</v>
      </c>
      <c r="M20" s="134">
        <v>16.050259036923041</v>
      </c>
      <c r="N20" s="134">
        <v>0</v>
      </c>
      <c r="O20" s="134">
        <v>0</v>
      </c>
      <c r="P20" s="134">
        <v>24.133966143110563</v>
      </c>
      <c r="Q20" s="134">
        <v>0</v>
      </c>
      <c r="R20" s="134">
        <v>25.481250660808481</v>
      </c>
      <c r="S20" s="134">
        <v>0</v>
      </c>
      <c r="T20" s="134">
        <v>0</v>
      </c>
      <c r="U20" s="134">
        <v>2.2259483335878669</v>
      </c>
      <c r="V20" s="134">
        <v>0</v>
      </c>
      <c r="W20" s="134">
        <v>0</v>
      </c>
      <c r="X20" s="134">
        <v>0</v>
      </c>
      <c r="Y20" s="134">
        <v>0</v>
      </c>
      <c r="Z20" s="134">
        <v>0</v>
      </c>
      <c r="AA20" s="134">
        <v>6.4563870491580397E-2</v>
      </c>
      <c r="AB20" s="134">
        <v>0</v>
      </c>
      <c r="AC20" s="134">
        <v>0</v>
      </c>
      <c r="AD20" s="107"/>
      <c r="AE20" s="107"/>
      <c r="AF20" s="107"/>
      <c r="AG20" s="107"/>
      <c r="AH20" s="107"/>
      <c r="AI20" s="107"/>
    </row>
    <row r="21" spans="1:35" ht="15" x14ac:dyDescent="0.25">
      <c r="A21" s="109" t="s">
        <v>697</v>
      </c>
      <c r="B21" s="109" t="s">
        <v>236</v>
      </c>
      <c r="C21" s="106">
        <v>1.107844601737372</v>
      </c>
      <c r="D21" s="134">
        <v>97.48659679401743</v>
      </c>
      <c r="E21" s="134">
        <v>108</v>
      </c>
      <c r="F21" s="134">
        <v>4</v>
      </c>
      <c r="G21" s="134">
        <v>0</v>
      </c>
      <c r="H21" s="134">
        <v>96.556291390728475</v>
      </c>
      <c r="I21" s="134">
        <v>0</v>
      </c>
      <c r="J21" s="134">
        <v>0</v>
      </c>
      <c r="K21" s="134">
        <v>0</v>
      </c>
      <c r="L21" s="134">
        <v>0</v>
      </c>
      <c r="M21" s="134">
        <v>0</v>
      </c>
      <c r="N21" s="134">
        <v>0</v>
      </c>
      <c r="O21" s="134">
        <v>0</v>
      </c>
      <c r="P21" s="134">
        <v>0</v>
      </c>
      <c r="Q21" s="134">
        <v>0</v>
      </c>
      <c r="R21" s="134">
        <v>0</v>
      </c>
      <c r="S21" s="134">
        <v>0</v>
      </c>
      <c r="T21" s="134">
        <v>0</v>
      </c>
      <c r="U21" s="134">
        <v>0</v>
      </c>
      <c r="V21" s="134">
        <v>0</v>
      </c>
      <c r="W21" s="134">
        <v>0</v>
      </c>
      <c r="X21" s="134">
        <v>0</v>
      </c>
      <c r="Y21" s="134">
        <v>0</v>
      </c>
      <c r="Z21" s="134">
        <v>0.93030540328895861</v>
      </c>
      <c r="AA21" s="134">
        <v>0</v>
      </c>
      <c r="AB21" s="134">
        <v>0</v>
      </c>
      <c r="AC21" s="134">
        <v>0</v>
      </c>
      <c r="AD21" s="107"/>
      <c r="AE21" s="107"/>
      <c r="AF21" s="107"/>
      <c r="AG21" s="107"/>
      <c r="AH21" s="107"/>
      <c r="AI21" s="107"/>
    </row>
    <row r="22" spans="1:35" ht="15" x14ac:dyDescent="0.25">
      <c r="A22" s="110" t="s">
        <v>239</v>
      </c>
      <c r="B22" s="110" t="s">
        <v>240</v>
      </c>
      <c r="C22" s="106">
        <v>0.99844317592112108</v>
      </c>
      <c r="D22" s="134">
        <v>963.5</v>
      </c>
      <c r="E22" s="134">
        <v>962</v>
      </c>
      <c r="F22" s="134">
        <v>354</v>
      </c>
      <c r="G22" s="134">
        <v>0</v>
      </c>
      <c r="H22" s="134">
        <v>0</v>
      </c>
      <c r="I22" s="134">
        <v>0</v>
      </c>
      <c r="J22" s="134">
        <v>127.7</v>
      </c>
      <c r="K22" s="134">
        <v>0</v>
      </c>
      <c r="L22" s="134">
        <v>310.2</v>
      </c>
      <c r="M22" s="134">
        <v>0</v>
      </c>
      <c r="N22" s="134">
        <v>4.7</v>
      </c>
      <c r="O22" s="134">
        <v>115.3</v>
      </c>
      <c r="P22" s="134">
        <v>159.1</v>
      </c>
      <c r="Q22" s="134">
        <v>0</v>
      </c>
      <c r="R22" s="134">
        <v>68.3</v>
      </c>
      <c r="S22" s="134">
        <v>111.3</v>
      </c>
      <c r="T22" s="134">
        <v>0</v>
      </c>
      <c r="U22" s="134">
        <v>66.900000000000006</v>
      </c>
      <c r="V22" s="134">
        <v>0</v>
      </c>
      <c r="W22" s="134">
        <v>0</v>
      </c>
      <c r="X22" s="134">
        <v>0</v>
      </c>
      <c r="Y22" s="134">
        <v>0</v>
      </c>
      <c r="Z22" s="134">
        <v>0</v>
      </c>
      <c r="AA22" s="134">
        <v>0</v>
      </c>
      <c r="AB22" s="134">
        <v>0</v>
      </c>
      <c r="AC22" s="134">
        <v>0</v>
      </c>
      <c r="AD22" s="107"/>
      <c r="AE22" s="107"/>
      <c r="AF22" s="107"/>
      <c r="AG22" s="107"/>
      <c r="AH22" s="107"/>
      <c r="AI22" s="107"/>
    </row>
    <row r="23" spans="1:35" ht="15" x14ac:dyDescent="0.25">
      <c r="A23" s="109" t="s">
        <v>698</v>
      </c>
      <c r="B23" s="109" t="s">
        <v>258</v>
      </c>
      <c r="C23" s="106">
        <v>1.2454628715508438</v>
      </c>
      <c r="D23" s="134">
        <v>485.8434673741279</v>
      </c>
      <c r="E23" s="134">
        <v>605.1</v>
      </c>
      <c r="F23" s="134">
        <v>129.80000000000001</v>
      </c>
      <c r="G23" s="134">
        <v>0</v>
      </c>
      <c r="H23" s="134">
        <v>288.53816906101173</v>
      </c>
      <c r="I23" s="134">
        <v>0</v>
      </c>
      <c r="J23" s="134">
        <v>0</v>
      </c>
      <c r="K23" s="134">
        <v>0</v>
      </c>
      <c r="L23" s="134">
        <v>0</v>
      </c>
      <c r="M23" s="134">
        <v>6.0294053213667373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21.968132311415893</v>
      </c>
      <c r="T23" s="134">
        <v>0</v>
      </c>
      <c r="U23" s="134">
        <v>0</v>
      </c>
      <c r="V23" s="134">
        <v>0</v>
      </c>
      <c r="W23" s="134">
        <v>162.47323062789303</v>
      </c>
      <c r="X23" s="134">
        <v>0</v>
      </c>
      <c r="Y23" s="134">
        <v>0</v>
      </c>
      <c r="Z23" s="134">
        <v>6.8345300524405008</v>
      </c>
      <c r="AA23" s="134">
        <v>0</v>
      </c>
      <c r="AB23" s="134">
        <v>0</v>
      </c>
      <c r="AC23" s="134">
        <v>0</v>
      </c>
      <c r="AD23" s="107"/>
      <c r="AE23" s="107"/>
      <c r="AF23" s="107"/>
      <c r="AG23" s="107"/>
      <c r="AH23" s="107"/>
      <c r="AI23" s="107"/>
    </row>
    <row r="24" spans="1:35" ht="15" x14ac:dyDescent="0.25">
      <c r="A24" s="113" t="s">
        <v>261</v>
      </c>
      <c r="B24" s="113" t="s">
        <v>262</v>
      </c>
      <c r="C24" s="106">
        <v>1.0900646512069709</v>
      </c>
      <c r="D24" s="134">
        <v>102.5627240331202</v>
      </c>
      <c r="E24" s="134">
        <v>111.8</v>
      </c>
      <c r="F24" s="134">
        <v>15.1</v>
      </c>
      <c r="G24" s="134">
        <v>0</v>
      </c>
      <c r="H24" s="134">
        <v>0</v>
      </c>
      <c r="I24" s="134">
        <v>0</v>
      </c>
      <c r="J24" s="134">
        <v>75.296896551724132</v>
      </c>
      <c r="K24" s="134">
        <v>0</v>
      </c>
      <c r="L24" s="134">
        <v>5.2241033434650452</v>
      </c>
      <c r="M24" s="134">
        <v>0</v>
      </c>
      <c r="N24" s="134">
        <v>0</v>
      </c>
      <c r="O24" s="134">
        <v>0</v>
      </c>
      <c r="P24" s="134">
        <v>0</v>
      </c>
      <c r="Q24" s="134">
        <v>0</v>
      </c>
      <c r="R24" s="134">
        <v>17.973620689655171</v>
      </c>
      <c r="S24" s="134">
        <v>0</v>
      </c>
      <c r="T24" s="134">
        <v>0</v>
      </c>
      <c r="U24" s="134">
        <v>4.0681034482758616</v>
      </c>
      <c r="V24" s="134">
        <v>0</v>
      </c>
      <c r="W24" s="134">
        <v>0</v>
      </c>
      <c r="X24" s="134">
        <v>0</v>
      </c>
      <c r="Y24" s="134">
        <v>0</v>
      </c>
      <c r="Z24" s="134">
        <v>0</v>
      </c>
      <c r="AA24" s="134">
        <v>0</v>
      </c>
      <c r="AB24" s="134">
        <v>0</v>
      </c>
      <c r="AC24" s="134">
        <v>0</v>
      </c>
      <c r="AD24" s="107"/>
      <c r="AE24" s="107"/>
      <c r="AF24" s="107"/>
      <c r="AG24" s="107"/>
      <c r="AH24" s="107"/>
      <c r="AI24" s="107"/>
    </row>
    <row r="25" spans="1:35" ht="15" x14ac:dyDescent="0.25">
      <c r="A25" s="110" t="s">
        <v>699</v>
      </c>
      <c r="B25" s="110" t="s">
        <v>268</v>
      </c>
      <c r="C25" s="106">
        <v>0.96540925193069582</v>
      </c>
      <c r="D25" s="134">
        <v>361.50471864863977</v>
      </c>
      <c r="E25" s="134">
        <v>349</v>
      </c>
      <c r="F25" s="134">
        <v>37</v>
      </c>
      <c r="G25" s="134">
        <v>0</v>
      </c>
      <c r="H25" s="134">
        <v>80.641848523748394</v>
      </c>
      <c r="I25" s="134">
        <v>0</v>
      </c>
      <c r="J25" s="134">
        <v>0</v>
      </c>
      <c r="K25" s="134">
        <v>0</v>
      </c>
      <c r="L25" s="134">
        <v>55.115107485261717</v>
      </c>
      <c r="M25" s="134">
        <v>0</v>
      </c>
      <c r="N25" s="134">
        <v>0</v>
      </c>
      <c r="O25" s="134">
        <v>0</v>
      </c>
      <c r="P25" s="134">
        <v>0</v>
      </c>
      <c r="Q25" s="134">
        <v>144.9516973943806</v>
      </c>
      <c r="R25" s="134">
        <v>0</v>
      </c>
      <c r="S25" s="134">
        <v>35.407153198562924</v>
      </c>
      <c r="T25" s="134">
        <v>0</v>
      </c>
      <c r="U25" s="134">
        <v>0</v>
      </c>
      <c r="V25" s="134">
        <v>0</v>
      </c>
      <c r="W25" s="134">
        <v>0</v>
      </c>
      <c r="X25" s="134">
        <v>0</v>
      </c>
      <c r="Y25" s="134">
        <v>45.388912046686123</v>
      </c>
      <c r="Z25" s="134">
        <v>0</v>
      </c>
      <c r="AA25" s="134">
        <v>0</v>
      </c>
      <c r="AB25" s="134">
        <v>0</v>
      </c>
      <c r="AC25" s="134">
        <v>0</v>
      </c>
      <c r="AD25" s="107"/>
      <c r="AE25" s="107"/>
      <c r="AF25" s="107"/>
      <c r="AG25" s="107"/>
      <c r="AH25" s="107"/>
      <c r="AI25" s="107"/>
    </row>
    <row r="26" spans="1:35" ht="15" x14ac:dyDescent="0.25">
      <c r="A26" s="109" t="s">
        <v>700</v>
      </c>
      <c r="B26" s="109" t="s">
        <v>272</v>
      </c>
      <c r="C26" s="106">
        <v>1.3446803834940408</v>
      </c>
      <c r="D26" s="134">
        <v>291.95413632784641</v>
      </c>
      <c r="E26" s="134">
        <v>392.58499999999998</v>
      </c>
      <c r="F26" s="134">
        <v>98.007999999999996</v>
      </c>
      <c r="G26" s="134">
        <v>0</v>
      </c>
      <c r="H26" s="134">
        <v>0</v>
      </c>
      <c r="I26" s="134">
        <v>0</v>
      </c>
      <c r="J26" s="134">
        <v>0</v>
      </c>
      <c r="K26" s="134">
        <v>0</v>
      </c>
      <c r="L26" s="134">
        <v>0</v>
      </c>
      <c r="M26" s="134">
        <v>258.26043043598082</v>
      </c>
      <c r="N26" s="134">
        <v>0</v>
      </c>
      <c r="O26" s="134">
        <v>0</v>
      </c>
      <c r="P26" s="134">
        <v>0</v>
      </c>
      <c r="Q26" s="134">
        <v>0</v>
      </c>
      <c r="R26" s="134">
        <v>0</v>
      </c>
      <c r="S26" s="134">
        <v>31.051791901448706</v>
      </c>
      <c r="T26" s="134">
        <v>0</v>
      </c>
      <c r="U26" s="134">
        <v>0</v>
      </c>
      <c r="V26" s="134">
        <v>0</v>
      </c>
      <c r="W26" s="134">
        <v>0</v>
      </c>
      <c r="X26" s="134">
        <v>0</v>
      </c>
      <c r="Y26" s="134">
        <v>0</v>
      </c>
      <c r="Z26" s="134">
        <v>2.641913990416846</v>
      </c>
      <c r="AA26" s="134">
        <v>0</v>
      </c>
      <c r="AB26" s="134">
        <v>0</v>
      </c>
      <c r="AC26" s="134">
        <v>0</v>
      </c>
      <c r="AD26" s="107"/>
      <c r="AE26" s="107"/>
      <c r="AF26" s="107"/>
      <c r="AG26" s="107"/>
      <c r="AH26" s="107"/>
      <c r="AI26" s="107"/>
    </row>
    <row r="27" spans="1:35" ht="15" x14ac:dyDescent="0.25">
      <c r="A27" s="110" t="s">
        <v>701</v>
      </c>
      <c r="B27" s="110" t="s">
        <v>276</v>
      </c>
      <c r="C27" s="106">
        <v>1.1853507206009768</v>
      </c>
      <c r="D27" s="134">
        <v>87.147203105952102</v>
      </c>
      <c r="E27" s="134">
        <v>103.3</v>
      </c>
      <c r="F27" s="134">
        <v>22.7</v>
      </c>
      <c r="G27" s="134">
        <v>0</v>
      </c>
      <c r="H27" s="134">
        <v>0</v>
      </c>
      <c r="I27" s="134">
        <v>0</v>
      </c>
      <c r="J27" s="134">
        <v>1.65323161291526</v>
      </c>
      <c r="K27" s="134">
        <v>0</v>
      </c>
      <c r="L27" s="134">
        <v>0</v>
      </c>
      <c r="M27" s="134">
        <v>0</v>
      </c>
      <c r="N27" s="134">
        <v>0</v>
      </c>
      <c r="O27" s="134">
        <v>0</v>
      </c>
      <c r="P27" s="134">
        <v>0</v>
      </c>
      <c r="Q27" s="134">
        <v>85.459357221465751</v>
      </c>
      <c r="R27" s="134">
        <v>0</v>
      </c>
      <c r="S27" s="134">
        <v>0</v>
      </c>
      <c r="T27" s="134">
        <v>0</v>
      </c>
      <c r="U27" s="134">
        <v>0</v>
      </c>
      <c r="V27" s="134">
        <v>0</v>
      </c>
      <c r="W27" s="134">
        <v>0</v>
      </c>
      <c r="X27" s="134">
        <v>0</v>
      </c>
      <c r="Y27" s="134">
        <v>0</v>
      </c>
      <c r="Z27" s="134">
        <v>3.4614271571091308E-2</v>
      </c>
      <c r="AA27" s="134">
        <v>0</v>
      </c>
      <c r="AB27" s="134">
        <v>0</v>
      </c>
      <c r="AC27" s="134">
        <v>0</v>
      </c>
      <c r="AD27" s="107"/>
      <c r="AE27" s="107"/>
      <c r="AF27" s="107"/>
      <c r="AG27" s="107"/>
      <c r="AH27" s="107"/>
      <c r="AI27" s="107"/>
    </row>
    <row r="28" spans="1:35" ht="15" x14ac:dyDescent="0.25">
      <c r="A28" s="109" t="s">
        <v>702</v>
      </c>
      <c r="B28" s="109" t="s">
        <v>282</v>
      </c>
      <c r="C28" s="106">
        <v>1.2031300052608769</v>
      </c>
      <c r="D28" s="134">
        <v>113.27454174035771</v>
      </c>
      <c r="E28" s="134">
        <v>136.28399999999999</v>
      </c>
      <c r="F28" s="134">
        <v>24.029</v>
      </c>
      <c r="G28" s="134">
        <v>0</v>
      </c>
      <c r="H28" s="134">
        <v>104.57355256294305</v>
      </c>
      <c r="I28" s="134">
        <v>0</v>
      </c>
      <c r="J28" s="134">
        <v>0</v>
      </c>
      <c r="K28" s="134">
        <v>0</v>
      </c>
      <c r="L28" s="134">
        <v>0</v>
      </c>
      <c r="M28" s="134">
        <v>0</v>
      </c>
      <c r="N28" s="134">
        <v>0</v>
      </c>
      <c r="O28" s="134">
        <v>0</v>
      </c>
      <c r="P28" s="134">
        <v>5.0867110522975336</v>
      </c>
      <c r="Q28" s="134">
        <v>3.614278125117119</v>
      </c>
      <c r="R28" s="134">
        <v>0</v>
      </c>
      <c r="S28" s="134">
        <v>0</v>
      </c>
      <c r="T28" s="134">
        <v>0</v>
      </c>
      <c r="U28" s="134">
        <v>0</v>
      </c>
      <c r="V28" s="134">
        <v>0</v>
      </c>
      <c r="W28" s="134">
        <v>0</v>
      </c>
      <c r="X28" s="134">
        <v>0</v>
      </c>
      <c r="Y28" s="134">
        <v>0</v>
      </c>
      <c r="Z28" s="134">
        <v>0</v>
      </c>
      <c r="AA28" s="134">
        <v>0</v>
      </c>
      <c r="AB28" s="134">
        <v>0</v>
      </c>
      <c r="AC28" s="134">
        <v>0</v>
      </c>
      <c r="AD28" s="107"/>
      <c r="AE28" s="107"/>
      <c r="AF28" s="107"/>
      <c r="AG28" s="107"/>
      <c r="AH28" s="107"/>
      <c r="AI28" s="107"/>
    </row>
    <row r="29" spans="1:35" ht="15" x14ac:dyDescent="0.25">
      <c r="A29" s="110" t="s">
        <v>703</v>
      </c>
      <c r="B29" s="110" t="s">
        <v>291</v>
      </c>
      <c r="C29" s="106">
        <v>1.2494862220490928</v>
      </c>
      <c r="D29" s="134">
        <v>253.52900609059583</v>
      </c>
      <c r="E29" s="134">
        <v>316.78100000000001</v>
      </c>
      <c r="F29" s="134">
        <v>68.415000000000006</v>
      </c>
      <c r="G29" s="134">
        <v>0</v>
      </c>
      <c r="H29" s="134">
        <v>0</v>
      </c>
      <c r="I29" s="134">
        <v>0</v>
      </c>
      <c r="J29" s="134">
        <v>51.010688583227399</v>
      </c>
      <c r="K29" s="134">
        <v>0</v>
      </c>
      <c r="L29" s="134">
        <v>0</v>
      </c>
      <c r="M29" s="134">
        <v>79.162835013857418</v>
      </c>
      <c r="N29" s="134">
        <v>0</v>
      </c>
      <c r="O29" s="134">
        <v>0</v>
      </c>
      <c r="P29" s="134">
        <v>120.55443099323315</v>
      </c>
      <c r="Q29" s="134">
        <v>0</v>
      </c>
      <c r="R29" s="134">
        <v>0</v>
      </c>
      <c r="S29" s="134">
        <v>0</v>
      </c>
      <c r="T29" s="134">
        <v>0</v>
      </c>
      <c r="U29" s="134">
        <v>2.2568043380419591</v>
      </c>
      <c r="V29" s="134">
        <v>0</v>
      </c>
      <c r="W29" s="134">
        <v>0</v>
      </c>
      <c r="X29" s="134">
        <v>0</v>
      </c>
      <c r="Y29" s="134">
        <v>0</v>
      </c>
      <c r="Z29" s="134">
        <v>0.54424716223590608</v>
      </c>
      <c r="AA29" s="134">
        <v>0</v>
      </c>
      <c r="AB29" s="134">
        <v>0</v>
      </c>
      <c r="AC29" s="134">
        <v>0</v>
      </c>
      <c r="AD29" s="107"/>
      <c r="AE29" s="107"/>
      <c r="AF29" s="107"/>
      <c r="AG29" s="107"/>
      <c r="AH29" s="107"/>
      <c r="AI29" s="107"/>
    </row>
    <row r="30" spans="1:35" ht="15" x14ac:dyDescent="0.25">
      <c r="A30" s="109" t="s">
        <v>297</v>
      </c>
      <c r="B30" s="109" t="s">
        <v>298</v>
      </c>
      <c r="C30" s="106">
        <v>1.1368902196745376</v>
      </c>
      <c r="D30" s="134">
        <v>26.866270349958647</v>
      </c>
      <c r="E30" s="134">
        <v>30.544</v>
      </c>
      <c r="F30" s="134">
        <v>1.6359999999999999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26.724617254372092</v>
      </c>
      <c r="Q30" s="134">
        <v>0</v>
      </c>
      <c r="R30" s="134">
        <v>0</v>
      </c>
      <c r="S30" s="134">
        <v>0</v>
      </c>
      <c r="T30" s="134">
        <v>0</v>
      </c>
      <c r="U30" s="134">
        <v>0</v>
      </c>
      <c r="V30" s="134">
        <v>0</v>
      </c>
      <c r="W30" s="134">
        <v>0</v>
      </c>
      <c r="X30" s="134">
        <v>0</v>
      </c>
      <c r="Y30" s="134">
        <v>0</v>
      </c>
      <c r="Z30" s="134">
        <v>0.14165309558655692</v>
      </c>
      <c r="AA30" s="134">
        <v>0</v>
      </c>
      <c r="AB30" s="134">
        <v>0</v>
      </c>
      <c r="AC30" s="134">
        <v>0</v>
      </c>
      <c r="AD30" s="107"/>
      <c r="AE30" s="107"/>
      <c r="AF30" s="107"/>
      <c r="AG30" s="107"/>
      <c r="AH30" s="107"/>
      <c r="AI30" s="107"/>
    </row>
    <row r="31" spans="1:35" ht="15" x14ac:dyDescent="0.25">
      <c r="A31" s="110" t="s">
        <v>225</v>
      </c>
      <c r="B31" s="110" t="s">
        <v>301</v>
      </c>
      <c r="C31" s="106">
        <v>1.1545557709327641</v>
      </c>
      <c r="D31" s="134">
        <v>90.944069263254931</v>
      </c>
      <c r="E31" s="134">
        <v>105</v>
      </c>
      <c r="F31" s="134">
        <v>9.16</v>
      </c>
      <c r="G31" s="134">
        <v>0</v>
      </c>
      <c r="H31" s="134">
        <v>0</v>
      </c>
      <c r="I31" s="134">
        <v>0</v>
      </c>
      <c r="J31" s="134">
        <v>42.742571882730275</v>
      </c>
      <c r="K31" s="134">
        <v>0</v>
      </c>
      <c r="L31" s="134">
        <v>0</v>
      </c>
      <c r="M31" s="134">
        <v>0</v>
      </c>
      <c r="N31" s="134">
        <v>0</v>
      </c>
      <c r="O31" s="134">
        <v>0</v>
      </c>
      <c r="P31" s="134">
        <v>18.185554792652301</v>
      </c>
      <c r="Q31" s="134">
        <v>0</v>
      </c>
      <c r="R31" s="134">
        <v>30.015942587872352</v>
      </c>
      <c r="S31" s="134">
        <v>0</v>
      </c>
      <c r="T31" s="134">
        <v>0</v>
      </c>
      <c r="U31" s="134">
        <v>0</v>
      </c>
      <c r="V31" s="134">
        <v>0</v>
      </c>
      <c r="W31" s="134">
        <v>0</v>
      </c>
      <c r="X31" s="134">
        <v>0</v>
      </c>
      <c r="Y31" s="134">
        <v>0</v>
      </c>
      <c r="Z31" s="134">
        <v>0</v>
      </c>
      <c r="AA31" s="134">
        <v>0</v>
      </c>
      <c r="AB31" s="134">
        <v>0</v>
      </c>
      <c r="AC31" s="134">
        <v>0</v>
      </c>
      <c r="AD31" s="107"/>
      <c r="AE31" s="107"/>
      <c r="AF31" s="107"/>
      <c r="AG31" s="107"/>
      <c r="AH31" s="107"/>
      <c r="AI31" s="107"/>
    </row>
    <row r="32" spans="1:35" ht="15" x14ac:dyDescent="0.25">
      <c r="A32" s="109" t="s">
        <v>318</v>
      </c>
      <c r="B32" s="109" t="s">
        <v>319</v>
      </c>
      <c r="C32" s="106">
        <v>1.0437105912025448</v>
      </c>
      <c r="D32" s="134">
        <v>131.32567701749102</v>
      </c>
      <c r="E32" s="134">
        <v>137.066</v>
      </c>
      <c r="F32" s="134">
        <v>26.481000000000002</v>
      </c>
      <c r="G32" s="134">
        <v>3.9209999999999998</v>
      </c>
      <c r="H32" s="134">
        <v>131.32567701749102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v>0</v>
      </c>
      <c r="O32" s="134">
        <v>0</v>
      </c>
      <c r="P32" s="134">
        <v>0</v>
      </c>
      <c r="Q32" s="134">
        <v>0</v>
      </c>
      <c r="R32" s="134">
        <v>0</v>
      </c>
      <c r="S32" s="134">
        <v>0</v>
      </c>
      <c r="T32" s="134">
        <v>0</v>
      </c>
      <c r="U32" s="134">
        <v>0</v>
      </c>
      <c r="V32" s="134">
        <v>0</v>
      </c>
      <c r="W32" s="134">
        <v>0</v>
      </c>
      <c r="X32" s="134">
        <v>0</v>
      </c>
      <c r="Y32" s="134">
        <v>0</v>
      </c>
      <c r="Z32" s="134">
        <v>0</v>
      </c>
      <c r="AA32" s="134">
        <v>0</v>
      </c>
      <c r="AB32" s="134">
        <v>0</v>
      </c>
      <c r="AC32" s="134">
        <v>0</v>
      </c>
      <c r="AD32" s="107"/>
      <c r="AE32" s="107"/>
      <c r="AF32" s="107"/>
      <c r="AG32" s="107"/>
      <c r="AH32" s="107"/>
      <c r="AI32" s="107"/>
    </row>
    <row r="33" spans="1:35" ht="15" x14ac:dyDescent="0.25">
      <c r="A33" s="110" t="s">
        <v>704</v>
      </c>
      <c r="B33" s="110" t="s">
        <v>323</v>
      </c>
      <c r="C33" s="106">
        <v>1.0712150168872783</v>
      </c>
      <c r="D33" s="134">
        <v>1383.8491587875023</v>
      </c>
      <c r="E33" s="134">
        <v>1482.4</v>
      </c>
      <c r="F33" s="134">
        <v>266</v>
      </c>
      <c r="G33" s="134">
        <v>30.2</v>
      </c>
      <c r="H33" s="134">
        <v>794.81439835447372</v>
      </c>
      <c r="I33" s="134">
        <v>0</v>
      </c>
      <c r="J33" s="134">
        <v>50.421487787484402</v>
      </c>
      <c r="K33" s="134">
        <v>0</v>
      </c>
      <c r="L33" s="134">
        <v>0</v>
      </c>
      <c r="M33" s="134">
        <v>20.781829425922627</v>
      </c>
      <c r="N33" s="134">
        <v>91.031016679904695</v>
      </c>
      <c r="O33" s="134">
        <v>0</v>
      </c>
      <c r="P33" s="134">
        <v>10.084297557496882</v>
      </c>
      <c r="Q33" s="134">
        <v>232.07511811374582</v>
      </c>
      <c r="R33" s="134">
        <v>2.3166629523979321</v>
      </c>
      <c r="S33" s="134">
        <v>74.910728057269083</v>
      </c>
      <c r="T33" s="134">
        <v>0</v>
      </c>
      <c r="U33" s="134">
        <v>0</v>
      </c>
      <c r="V33" s="134">
        <v>93.106477869416736</v>
      </c>
      <c r="W33" s="134">
        <v>0</v>
      </c>
      <c r="X33" s="134">
        <v>8.584285193634166</v>
      </c>
      <c r="Y33" s="134">
        <v>0</v>
      </c>
      <c r="Z33" s="134">
        <v>5.7228567957561109</v>
      </c>
      <c r="AA33" s="134">
        <v>0</v>
      </c>
      <c r="AB33" s="134">
        <v>0</v>
      </c>
      <c r="AC33" s="134">
        <v>0</v>
      </c>
      <c r="AD33" s="107"/>
      <c r="AE33" s="107"/>
      <c r="AF33" s="107"/>
      <c r="AG33" s="107"/>
      <c r="AH33" s="107"/>
      <c r="AI33" s="107"/>
    </row>
    <row r="34" spans="1:35" ht="15" x14ac:dyDescent="0.25">
      <c r="A34" s="109" t="s">
        <v>325</v>
      </c>
      <c r="B34" s="109" t="s">
        <v>326</v>
      </c>
      <c r="C34" s="106">
        <v>1.1065092874339895</v>
      </c>
      <c r="D34" s="134">
        <v>178.16389093052297</v>
      </c>
      <c r="E34" s="134">
        <v>197.14</v>
      </c>
      <c r="F34" s="134">
        <v>21.48</v>
      </c>
      <c r="G34" s="134">
        <v>0</v>
      </c>
      <c r="H34" s="134">
        <v>119.25859272743686</v>
      </c>
      <c r="I34" s="134">
        <v>0</v>
      </c>
      <c r="J34" s="134">
        <v>5.1949006213410911</v>
      </c>
      <c r="K34" s="134">
        <v>0</v>
      </c>
      <c r="L34" s="134">
        <v>53.44818686331633</v>
      </c>
      <c r="M34" s="134">
        <v>0</v>
      </c>
      <c r="N34" s="134">
        <v>0</v>
      </c>
      <c r="O34" s="134">
        <v>0</v>
      </c>
      <c r="P34" s="134">
        <v>0</v>
      </c>
      <c r="Q34" s="134">
        <v>0</v>
      </c>
      <c r="R34" s="134">
        <v>0</v>
      </c>
      <c r="S34" s="134">
        <v>0</v>
      </c>
      <c r="T34" s="134">
        <v>0</v>
      </c>
      <c r="U34" s="134">
        <v>0</v>
      </c>
      <c r="V34" s="134">
        <v>0</v>
      </c>
      <c r="W34" s="134">
        <v>0</v>
      </c>
      <c r="X34" s="134">
        <v>0</v>
      </c>
      <c r="Y34" s="134">
        <v>0</v>
      </c>
      <c r="Z34" s="134">
        <v>0.26221071842869936</v>
      </c>
      <c r="AA34" s="134">
        <v>0</v>
      </c>
      <c r="AB34" s="134">
        <v>0</v>
      </c>
      <c r="AC34" s="134">
        <v>0</v>
      </c>
      <c r="AD34" s="107"/>
      <c r="AE34" s="107"/>
      <c r="AF34" s="107"/>
      <c r="AG34" s="107"/>
      <c r="AH34" s="107"/>
      <c r="AI34" s="107"/>
    </row>
    <row r="35" spans="1:35" ht="15" x14ac:dyDescent="0.25">
      <c r="A35" s="110" t="s">
        <v>705</v>
      </c>
      <c r="B35" s="110" t="s">
        <v>928</v>
      </c>
      <c r="C35" s="106">
        <v>1.0571536306830425</v>
      </c>
      <c r="D35" s="134">
        <v>148.512</v>
      </c>
      <c r="E35" s="134">
        <v>157</v>
      </c>
      <c r="F35" s="134">
        <v>73</v>
      </c>
      <c r="G35" s="134">
        <v>0</v>
      </c>
      <c r="H35" s="134">
        <v>0</v>
      </c>
      <c r="I35" s="134">
        <v>0</v>
      </c>
      <c r="J35" s="134">
        <v>0</v>
      </c>
      <c r="K35" s="134">
        <v>87.591999999999999</v>
      </c>
      <c r="L35" s="134">
        <v>0</v>
      </c>
      <c r="M35" s="134">
        <v>0</v>
      </c>
      <c r="N35" s="134">
        <v>0</v>
      </c>
      <c r="O35" s="134">
        <v>0</v>
      </c>
      <c r="P35" s="134">
        <v>0</v>
      </c>
      <c r="Q35" s="134">
        <v>60.92</v>
      </c>
      <c r="R35" s="134">
        <v>0</v>
      </c>
      <c r="S35" s="134">
        <v>0</v>
      </c>
      <c r="T35" s="134">
        <v>0</v>
      </c>
      <c r="U35" s="134">
        <v>0</v>
      </c>
      <c r="V35" s="134">
        <v>0</v>
      </c>
      <c r="W35" s="134">
        <v>0</v>
      </c>
      <c r="X35" s="134">
        <v>0</v>
      </c>
      <c r="Y35" s="134">
        <v>0</v>
      </c>
      <c r="Z35" s="134">
        <v>0</v>
      </c>
      <c r="AA35" s="134">
        <v>0</v>
      </c>
      <c r="AB35" s="134">
        <v>0</v>
      </c>
      <c r="AC35" s="134">
        <v>0</v>
      </c>
      <c r="AD35" s="107"/>
      <c r="AE35" s="107"/>
      <c r="AF35" s="107"/>
      <c r="AG35" s="107"/>
      <c r="AH35" s="107"/>
      <c r="AI35" s="107"/>
    </row>
    <row r="36" spans="1:35" ht="15" x14ac:dyDescent="0.25">
      <c r="A36" s="109" t="s">
        <v>706</v>
      </c>
      <c r="B36" s="109" t="s">
        <v>336</v>
      </c>
      <c r="C36" s="106">
        <v>1.3505961428578135</v>
      </c>
      <c r="D36" s="134">
        <v>115.22763545785116</v>
      </c>
      <c r="E36" s="134">
        <v>155.626</v>
      </c>
      <c r="F36" s="134">
        <v>66.671000000000006</v>
      </c>
      <c r="G36" s="134">
        <v>0</v>
      </c>
      <c r="H36" s="134">
        <v>0</v>
      </c>
      <c r="I36" s="134">
        <v>0</v>
      </c>
      <c r="J36" s="134">
        <v>57.002052046099472</v>
      </c>
      <c r="K36" s="134">
        <v>0</v>
      </c>
      <c r="L36" s="134">
        <v>3.4010587197283431</v>
      </c>
      <c r="M36" s="134">
        <v>6.9677994522954609</v>
      </c>
      <c r="N36" s="134">
        <v>0</v>
      </c>
      <c r="O36" s="134">
        <v>0</v>
      </c>
      <c r="P36" s="134">
        <v>27.879230126988112</v>
      </c>
      <c r="Q36" s="134">
        <v>0</v>
      </c>
      <c r="R36" s="134">
        <v>12.70240187668754</v>
      </c>
      <c r="S36" s="134">
        <v>0</v>
      </c>
      <c r="T36" s="134">
        <v>0</v>
      </c>
      <c r="U36" s="134">
        <v>7.2375908327294951</v>
      </c>
      <c r="V36" s="134">
        <v>0</v>
      </c>
      <c r="W36" s="134">
        <v>0</v>
      </c>
      <c r="X36" s="134">
        <v>0</v>
      </c>
      <c r="Y36" s="134">
        <v>0</v>
      </c>
      <c r="Z36" s="134">
        <v>3.7502403322738929E-2</v>
      </c>
      <c r="AA36" s="134">
        <v>0</v>
      </c>
      <c r="AB36" s="134">
        <v>0</v>
      </c>
      <c r="AC36" s="134">
        <v>0</v>
      </c>
      <c r="AD36" s="107"/>
      <c r="AE36" s="107"/>
      <c r="AF36" s="107"/>
      <c r="AG36" s="107"/>
      <c r="AH36" s="107"/>
      <c r="AI36" s="107"/>
    </row>
    <row r="37" spans="1:35" ht="15" x14ac:dyDescent="0.25">
      <c r="A37" s="110" t="s">
        <v>707</v>
      </c>
      <c r="B37" s="110" t="s">
        <v>346</v>
      </c>
      <c r="C37" s="106">
        <v>0.74964438122332855</v>
      </c>
      <c r="D37" s="134">
        <v>703</v>
      </c>
      <c r="E37" s="134">
        <v>527</v>
      </c>
      <c r="F37" s="134">
        <v>174</v>
      </c>
      <c r="G37" s="134">
        <v>0</v>
      </c>
      <c r="H37" s="134">
        <v>0</v>
      </c>
      <c r="I37" s="134">
        <v>0</v>
      </c>
      <c r="J37" s="134">
        <v>0</v>
      </c>
      <c r="K37" s="134">
        <v>638</v>
      </c>
      <c r="L37" s="134">
        <v>0</v>
      </c>
      <c r="M37" s="134">
        <v>0</v>
      </c>
      <c r="N37" s="134">
        <v>0</v>
      </c>
      <c r="O37" s="134">
        <v>0</v>
      </c>
      <c r="P37" s="134">
        <v>0</v>
      </c>
      <c r="Q37" s="134">
        <v>0</v>
      </c>
      <c r="R37" s="134">
        <v>0</v>
      </c>
      <c r="S37" s="134">
        <v>64</v>
      </c>
      <c r="T37" s="134">
        <v>0</v>
      </c>
      <c r="U37" s="134">
        <v>0</v>
      </c>
      <c r="V37" s="134">
        <v>0</v>
      </c>
      <c r="W37" s="134">
        <v>0</v>
      </c>
      <c r="X37" s="134">
        <v>0</v>
      </c>
      <c r="Y37" s="134">
        <v>0</v>
      </c>
      <c r="Z37" s="134">
        <v>1</v>
      </c>
      <c r="AA37" s="134">
        <v>0</v>
      </c>
      <c r="AB37" s="134">
        <v>0</v>
      </c>
      <c r="AC37" s="134">
        <v>0</v>
      </c>
      <c r="AD37" s="107"/>
      <c r="AE37" s="107"/>
      <c r="AF37" s="107"/>
      <c r="AG37" s="107"/>
      <c r="AH37" s="107"/>
      <c r="AI37" s="107"/>
    </row>
    <row r="38" spans="1:35" ht="15" x14ac:dyDescent="0.25">
      <c r="A38" s="109" t="s">
        <v>706</v>
      </c>
      <c r="B38" s="109" t="s">
        <v>349</v>
      </c>
      <c r="C38" s="106">
        <v>1.1424628490592155</v>
      </c>
      <c r="D38" s="134">
        <v>63.348230587626581</v>
      </c>
      <c r="E38" s="134">
        <v>72.373000000000005</v>
      </c>
      <c r="F38" s="134">
        <v>14.430999999999999</v>
      </c>
      <c r="G38" s="134">
        <v>0</v>
      </c>
      <c r="H38" s="134">
        <v>0</v>
      </c>
      <c r="I38" s="134">
        <v>0</v>
      </c>
      <c r="J38" s="134">
        <v>0</v>
      </c>
      <c r="K38" s="134">
        <v>0</v>
      </c>
      <c r="L38" s="134">
        <v>0</v>
      </c>
      <c r="M38" s="134">
        <v>60.491215381436199</v>
      </c>
      <c r="N38" s="134">
        <v>0</v>
      </c>
      <c r="O38" s="134">
        <v>2.5506004984329258</v>
      </c>
      <c r="P38" s="134">
        <v>0</v>
      </c>
      <c r="Q38" s="134">
        <v>0</v>
      </c>
      <c r="R38" s="134">
        <v>0</v>
      </c>
      <c r="S38" s="134">
        <v>0</v>
      </c>
      <c r="T38" s="134">
        <v>0</v>
      </c>
      <c r="U38" s="134">
        <v>0</v>
      </c>
      <c r="V38" s="134">
        <v>0</v>
      </c>
      <c r="W38" s="134">
        <v>0</v>
      </c>
      <c r="X38" s="134">
        <v>0</v>
      </c>
      <c r="Y38" s="134">
        <v>0</v>
      </c>
      <c r="Z38" s="134">
        <v>0</v>
      </c>
      <c r="AA38" s="134">
        <v>0.30641470775745727</v>
      </c>
      <c r="AB38" s="134">
        <v>0</v>
      </c>
      <c r="AC38" s="134">
        <v>0</v>
      </c>
      <c r="AD38" s="107"/>
      <c r="AE38" s="107"/>
      <c r="AF38" s="107"/>
      <c r="AG38" s="107"/>
      <c r="AH38" s="107"/>
      <c r="AI38" s="107"/>
    </row>
    <row r="39" spans="1:35" ht="15" x14ac:dyDescent="0.25">
      <c r="A39" s="114" t="s">
        <v>708</v>
      </c>
      <c r="B39" s="114" t="s">
        <v>359</v>
      </c>
      <c r="C39" s="106">
        <v>1.4241504384035739</v>
      </c>
      <c r="D39" s="134">
        <v>91.139248003530483</v>
      </c>
      <c r="E39" s="134">
        <v>129.79599999999999</v>
      </c>
      <c r="F39" s="134">
        <v>21.125</v>
      </c>
      <c r="G39" s="134">
        <v>0</v>
      </c>
      <c r="H39" s="134">
        <v>0</v>
      </c>
      <c r="I39" s="134">
        <v>0</v>
      </c>
      <c r="J39" s="134">
        <v>75.236433673474409</v>
      </c>
      <c r="K39" s="134">
        <v>0</v>
      </c>
      <c r="L39" s="134">
        <v>0</v>
      </c>
      <c r="M39" s="134">
        <v>0</v>
      </c>
      <c r="N39" s="134">
        <v>0</v>
      </c>
      <c r="O39" s="134">
        <v>0</v>
      </c>
      <c r="P39" s="134">
        <v>0</v>
      </c>
      <c r="Q39" s="134">
        <v>8.953408050271328</v>
      </c>
      <c r="R39" s="134">
        <v>6.9494062797847489</v>
      </c>
      <c r="S39" s="134">
        <v>0</v>
      </c>
      <c r="T39" s="134">
        <v>0</v>
      </c>
      <c r="U39" s="134">
        <v>0</v>
      </c>
      <c r="V39" s="134">
        <v>0</v>
      </c>
      <c r="W39" s="134">
        <v>0</v>
      </c>
      <c r="X39" s="134">
        <v>0</v>
      </c>
      <c r="Y39" s="134">
        <v>0</v>
      </c>
      <c r="Z39" s="134">
        <v>0</v>
      </c>
      <c r="AA39" s="134">
        <v>0</v>
      </c>
      <c r="AB39" s="134">
        <v>0</v>
      </c>
      <c r="AC39" s="134">
        <v>0</v>
      </c>
      <c r="AD39" s="107"/>
      <c r="AE39" s="107"/>
      <c r="AF39" s="107"/>
      <c r="AG39" s="107"/>
      <c r="AH39" s="107"/>
      <c r="AI39" s="107"/>
    </row>
    <row r="40" spans="1:35" ht="15" x14ac:dyDescent="0.25">
      <c r="A40" s="112" t="s">
        <v>366</v>
      </c>
      <c r="B40" s="112" t="s">
        <v>367</v>
      </c>
      <c r="C40" s="106">
        <v>1.1546249847594565</v>
      </c>
      <c r="D40" s="134">
        <v>78.467035787273147</v>
      </c>
      <c r="E40" s="134">
        <v>90.6</v>
      </c>
      <c r="F40" s="134">
        <v>19.283999999999999</v>
      </c>
      <c r="G40" s="134">
        <v>0</v>
      </c>
      <c r="H40" s="134">
        <v>0</v>
      </c>
      <c r="I40" s="134">
        <v>0</v>
      </c>
      <c r="J40" s="134">
        <v>32.441111443854687</v>
      </c>
      <c r="K40" s="134">
        <v>0</v>
      </c>
      <c r="L40" s="134">
        <v>13.865253945434207</v>
      </c>
      <c r="M40" s="134">
        <v>0</v>
      </c>
      <c r="N40" s="134">
        <v>0</v>
      </c>
      <c r="O40" s="134">
        <v>0</v>
      </c>
      <c r="P40" s="134">
        <v>32.160670397984262</v>
      </c>
      <c r="Q40" s="134">
        <v>0</v>
      </c>
      <c r="R40" s="134">
        <v>0</v>
      </c>
      <c r="S40" s="134">
        <v>0</v>
      </c>
      <c r="T40" s="134">
        <v>0</v>
      </c>
      <c r="U40" s="134">
        <v>0</v>
      </c>
      <c r="V40" s="134">
        <v>0</v>
      </c>
      <c r="W40" s="134">
        <v>0</v>
      </c>
      <c r="X40" s="134">
        <v>0</v>
      </c>
      <c r="Y40" s="134">
        <v>0</v>
      </c>
      <c r="Z40" s="134">
        <v>0</v>
      </c>
      <c r="AA40" s="134">
        <v>0</v>
      </c>
      <c r="AB40" s="134">
        <v>0</v>
      </c>
      <c r="AC40" s="134">
        <v>0</v>
      </c>
      <c r="AD40" s="107"/>
      <c r="AE40" s="107"/>
      <c r="AF40" s="107"/>
      <c r="AG40" s="107"/>
      <c r="AH40" s="107"/>
      <c r="AI40" s="107"/>
    </row>
    <row r="41" spans="1:35" ht="15" x14ac:dyDescent="0.25">
      <c r="A41" s="109" t="s">
        <v>376</v>
      </c>
      <c r="B41" s="109" t="s">
        <v>377</v>
      </c>
      <c r="C41" s="106">
        <v>0.63889296725884603</v>
      </c>
      <c r="D41" s="134">
        <v>1362.2</v>
      </c>
      <c r="E41" s="134">
        <v>870.3</v>
      </c>
      <c r="F41" s="134">
        <v>321.3</v>
      </c>
      <c r="G41" s="134">
        <v>0</v>
      </c>
      <c r="H41" s="134">
        <v>194.8</v>
      </c>
      <c r="I41" s="134">
        <v>0</v>
      </c>
      <c r="J41" s="134">
        <v>496</v>
      </c>
      <c r="K41" s="134">
        <v>0</v>
      </c>
      <c r="L41" s="134">
        <v>0</v>
      </c>
      <c r="M41" s="134">
        <v>0</v>
      </c>
      <c r="N41" s="134">
        <v>116.4</v>
      </c>
      <c r="O41" s="134">
        <v>0</v>
      </c>
      <c r="P41" s="134">
        <v>0</v>
      </c>
      <c r="Q41" s="134">
        <v>381</v>
      </c>
      <c r="R41" s="134">
        <v>0</v>
      </c>
      <c r="S41" s="134">
        <v>0</v>
      </c>
      <c r="T41" s="134">
        <v>0</v>
      </c>
      <c r="U41" s="134">
        <v>0</v>
      </c>
      <c r="V41" s="134">
        <v>174</v>
      </c>
      <c r="W41" s="134">
        <v>0</v>
      </c>
      <c r="X41" s="134">
        <v>0</v>
      </c>
      <c r="Y41" s="134">
        <v>0</v>
      </c>
      <c r="Z41" s="134">
        <v>0</v>
      </c>
      <c r="AA41" s="134">
        <v>0</v>
      </c>
      <c r="AB41" s="134">
        <v>0</v>
      </c>
      <c r="AC41" s="134">
        <v>0</v>
      </c>
      <c r="AD41" s="107"/>
      <c r="AE41" s="107"/>
      <c r="AF41" s="107"/>
      <c r="AG41" s="107"/>
      <c r="AH41" s="107"/>
      <c r="AI41" s="107"/>
    </row>
    <row r="42" spans="1:35" ht="15" x14ac:dyDescent="0.25">
      <c r="A42" s="110" t="s">
        <v>709</v>
      </c>
      <c r="B42" s="110" t="s">
        <v>379</v>
      </c>
      <c r="C42" s="106">
        <v>1.2758294222848148</v>
      </c>
      <c r="D42" s="134">
        <v>83.671059888889474</v>
      </c>
      <c r="E42" s="134">
        <v>106.75</v>
      </c>
      <c r="F42" s="134">
        <v>21.292999999999999</v>
      </c>
      <c r="G42" s="134">
        <v>0</v>
      </c>
      <c r="H42" s="134">
        <v>0</v>
      </c>
      <c r="I42" s="134">
        <v>0</v>
      </c>
      <c r="J42" s="134">
        <v>35.44431506432263</v>
      </c>
      <c r="K42" s="134">
        <v>0</v>
      </c>
      <c r="L42" s="134">
        <v>0</v>
      </c>
      <c r="M42" s="134">
        <v>0</v>
      </c>
      <c r="N42" s="134">
        <v>0</v>
      </c>
      <c r="O42" s="134">
        <v>0</v>
      </c>
      <c r="P42" s="134">
        <v>41.53450757272951</v>
      </c>
      <c r="Q42" s="134">
        <v>0</v>
      </c>
      <c r="R42" s="134">
        <v>6.6922372518373354</v>
      </c>
      <c r="S42" s="134">
        <v>0</v>
      </c>
      <c r="T42" s="134">
        <v>0</v>
      </c>
      <c r="U42" s="134">
        <v>0</v>
      </c>
      <c r="V42" s="134">
        <v>0</v>
      </c>
      <c r="W42" s="134">
        <v>0</v>
      </c>
      <c r="X42" s="134">
        <v>0</v>
      </c>
      <c r="Y42" s="134">
        <v>0</v>
      </c>
      <c r="Z42" s="134">
        <v>0</v>
      </c>
      <c r="AA42" s="134">
        <v>0</v>
      </c>
      <c r="AB42" s="134">
        <v>0</v>
      </c>
      <c r="AC42" s="134">
        <v>0</v>
      </c>
      <c r="AD42" s="107"/>
      <c r="AE42" s="107"/>
      <c r="AF42" s="107"/>
      <c r="AG42" s="107"/>
      <c r="AH42" s="107"/>
      <c r="AI42" s="107"/>
    </row>
    <row r="43" spans="1:35" ht="15" x14ac:dyDescent="0.25">
      <c r="A43" s="109" t="s">
        <v>710</v>
      </c>
      <c r="B43" s="109" t="s">
        <v>383</v>
      </c>
      <c r="C43" s="106">
        <v>1.1608122941822174</v>
      </c>
      <c r="D43" s="134">
        <v>137.74836879432624</v>
      </c>
      <c r="E43" s="134">
        <v>159.9</v>
      </c>
      <c r="F43" s="134">
        <v>19.8</v>
      </c>
      <c r="G43" s="134">
        <v>0</v>
      </c>
      <c r="H43" s="134">
        <v>0</v>
      </c>
      <c r="I43" s="134">
        <v>0</v>
      </c>
      <c r="J43" s="134">
        <v>0</v>
      </c>
      <c r="K43" s="134">
        <v>0</v>
      </c>
      <c r="L43" s="134">
        <v>0</v>
      </c>
      <c r="M43" s="134">
        <v>0</v>
      </c>
      <c r="N43" s="134">
        <v>0</v>
      </c>
      <c r="O43" s="134">
        <v>0</v>
      </c>
      <c r="P43" s="134">
        <v>106.97801418439715</v>
      </c>
      <c r="Q43" s="134">
        <v>0</v>
      </c>
      <c r="R43" s="134">
        <v>14.742553191489362</v>
      </c>
      <c r="S43" s="134">
        <v>0</v>
      </c>
      <c r="T43" s="134">
        <v>0</v>
      </c>
      <c r="U43" s="134">
        <v>16.027801418439715</v>
      </c>
      <c r="V43" s="134">
        <v>0</v>
      </c>
      <c r="W43" s="134">
        <v>0</v>
      </c>
      <c r="X43" s="134">
        <v>0</v>
      </c>
      <c r="Y43" s="134">
        <v>0</v>
      </c>
      <c r="Z43" s="134">
        <v>0</v>
      </c>
      <c r="AA43" s="134">
        <v>0</v>
      </c>
      <c r="AB43" s="134">
        <v>0</v>
      </c>
      <c r="AC43" s="134">
        <v>0</v>
      </c>
      <c r="AD43" s="107"/>
      <c r="AE43" s="107"/>
      <c r="AF43" s="107"/>
      <c r="AG43" s="107"/>
      <c r="AH43" s="107"/>
      <c r="AI43" s="107"/>
    </row>
    <row r="44" spans="1:35" ht="15" x14ac:dyDescent="0.25">
      <c r="A44" s="110" t="s">
        <v>708</v>
      </c>
      <c r="B44" s="110" t="s">
        <v>385</v>
      </c>
      <c r="C44" s="106">
        <v>1.3778339743304358</v>
      </c>
      <c r="D44" s="134">
        <v>256.92500446000963</v>
      </c>
      <c r="E44" s="134">
        <v>354</v>
      </c>
      <c r="F44" s="134">
        <v>137</v>
      </c>
      <c r="G44" s="134">
        <v>0</v>
      </c>
      <c r="H44" s="134">
        <v>0</v>
      </c>
      <c r="I44" s="134">
        <v>0</v>
      </c>
      <c r="J44" s="134">
        <v>37.838049778383912</v>
      </c>
      <c r="K44" s="134">
        <v>0</v>
      </c>
      <c r="L44" s="134">
        <v>0</v>
      </c>
      <c r="M44" s="134">
        <v>0</v>
      </c>
      <c r="N44" s="134">
        <v>2.2547770700636942</v>
      </c>
      <c r="O44" s="134">
        <v>0</v>
      </c>
      <c r="P44" s="134">
        <v>0</v>
      </c>
      <c r="Q44" s="134">
        <v>214.08370269348794</v>
      </c>
      <c r="R44" s="134">
        <v>0</v>
      </c>
      <c r="S44" s="134">
        <v>0</v>
      </c>
      <c r="T44" s="134">
        <v>0</v>
      </c>
      <c r="U44" s="134">
        <v>0</v>
      </c>
      <c r="V44" s="134">
        <v>0</v>
      </c>
      <c r="W44" s="134">
        <v>0</v>
      </c>
      <c r="X44" s="134">
        <v>0</v>
      </c>
      <c r="Y44" s="134">
        <v>0</v>
      </c>
      <c r="Z44" s="134">
        <v>0</v>
      </c>
      <c r="AA44" s="134">
        <v>2.7484749180741117</v>
      </c>
      <c r="AB44" s="134">
        <v>0</v>
      </c>
      <c r="AC44" s="134">
        <v>0</v>
      </c>
      <c r="AD44" s="107"/>
      <c r="AE44" s="107"/>
      <c r="AF44" s="107"/>
      <c r="AG44" s="107"/>
      <c r="AH44" s="107"/>
      <c r="AI44" s="107"/>
    </row>
    <row r="45" spans="1:35" ht="15" x14ac:dyDescent="0.25">
      <c r="A45" s="110" t="s">
        <v>693</v>
      </c>
      <c r="B45" s="109" t="s">
        <v>388</v>
      </c>
      <c r="C45" s="106">
        <v>1.0095036258428993</v>
      </c>
      <c r="D45" s="134">
        <v>180.00133466412962</v>
      </c>
      <c r="E45" s="134">
        <v>181.71199999999999</v>
      </c>
      <c r="F45" s="134">
        <v>4.5</v>
      </c>
      <c r="G45" s="134">
        <v>0</v>
      </c>
      <c r="H45" s="134">
        <v>24.434645263930818</v>
      </c>
      <c r="I45" s="134">
        <v>0</v>
      </c>
      <c r="J45" s="134">
        <v>0</v>
      </c>
      <c r="K45" s="134">
        <v>0</v>
      </c>
      <c r="L45" s="134">
        <v>0</v>
      </c>
      <c r="M45" s="134">
        <v>0</v>
      </c>
      <c r="N45" s="134">
        <v>0</v>
      </c>
      <c r="O45" s="134">
        <v>0</v>
      </c>
      <c r="P45" s="134">
        <v>37.31103217171281</v>
      </c>
      <c r="Q45" s="134">
        <v>100.07724573744544</v>
      </c>
      <c r="R45" s="134">
        <v>0</v>
      </c>
      <c r="S45" s="134">
        <v>16.777581520726724</v>
      </c>
      <c r="T45" s="134">
        <v>0</v>
      </c>
      <c r="U45" s="134">
        <v>0</v>
      </c>
      <c r="V45" s="134">
        <v>0</v>
      </c>
      <c r="W45" s="134">
        <v>0</v>
      </c>
      <c r="X45" s="134">
        <v>0</v>
      </c>
      <c r="Y45" s="134">
        <v>0</v>
      </c>
      <c r="Z45" s="134">
        <v>1.4008299703138274</v>
      </c>
      <c r="AA45" s="134">
        <v>0</v>
      </c>
      <c r="AB45" s="134">
        <v>0</v>
      </c>
      <c r="AC45" s="134">
        <v>0</v>
      </c>
      <c r="AD45" s="107"/>
      <c r="AE45" s="107"/>
      <c r="AF45" s="107"/>
      <c r="AG45" s="107"/>
      <c r="AH45" s="107"/>
      <c r="AI45" s="107"/>
    </row>
    <row r="46" spans="1:35" ht="15" x14ac:dyDescent="0.25">
      <c r="A46" s="109" t="s">
        <v>711</v>
      </c>
      <c r="B46" s="109" t="s">
        <v>389</v>
      </c>
      <c r="C46" s="106">
        <v>1.3329700190833618</v>
      </c>
      <c r="D46" s="134">
        <v>92.170115037160883</v>
      </c>
      <c r="E46" s="134">
        <v>122.86</v>
      </c>
      <c r="F46" s="134">
        <v>35.619999999999997</v>
      </c>
      <c r="G46" s="134">
        <v>0</v>
      </c>
      <c r="H46" s="134">
        <v>0</v>
      </c>
      <c r="I46" s="134">
        <v>0</v>
      </c>
      <c r="J46" s="134">
        <v>0</v>
      </c>
      <c r="K46" s="134">
        <v>0</v>
      </c>
      <c r="L46" s="134">
        <v>0</v>
      </c>
      <c r="M46" s="134">
        <v>92.170115037160883</v>
      </c>
      <c r="N46" s="134">
        <v>0</v>
      </c>
      <c r="O46" s="134">
        <v>0</v>
      </c>
      <c r="P46" s="134">
        <v>0</v>
      </c>
      <c r="Q46" s="134">
        <v>0</v>
      </c>
      <c r="R46" s="134">
        <v>0</v>
      </c>
      <c r="S46" s="134">
        <v>0</v>
      </c>
      <c r="T46" s="134">
        <v>0</v>
      </c>
      <c r="U46" s="134">
        <v>0</v>
      </c>
      <c r="V46" s="134">
        <v>0</v>
      </c>
      <c r="W46" s="134">
        <v>0</v>
      </c>
      <c r="X46" s="134">
        <v>0</v>
      </c>
      <c r="Y46" s="134">
        <v>0</v>
      </c>
      <c r="Z46" s="134">
        <v>0</v>
      </c>
      <c r="AA46" s="134">
        <v>0</v>
      </c>
      <c r="AB46" s="134">
        <v>0</v>
      </c>
      <c r="AC46" s="134">
        <v>0</v>
      </c>
      <c r="AD46" s="107"/>
      <c r="AE46" s="107"/>
      <c r="AF46" s="107"/>
      <c r="AG46" s="107"/>
      <c r="AH46" s="107"/>
      <c r="AI46" s="107"/>
    </row>
    <row r="47" spans="1:35" ht="15" x14ac:dyDescent="0.25">
      <c r="A47" s="110" t="s">
        <v>712</v>
      </c>
      <c r="B47" s="110" t="s">
        <v>401</v>
      </c>
      <c r="C47" s="106">
        <v>1.2760330578512398</v>
      </c>
      <c r="D47" s="134">
        <v>5.7208549222797922</v>
      </c>
      <c r="E47" s="134">
        <v>7.3</v>
      </c>
      <c r="F47" s="134">
        <v>6.8</v>
      </c>
      <c r="G47" s="134">
        <v>0</v>
      </c>
      <c r="H47" s="134">
        <v>0</v>
      </c>
      <c r="I47" s="134">
        <v>0</v>
      </c>
      <c r="J47" s="134">
        <v>0</v>
      </c>
      <c r="K47" s="134">
        <v>0</v>
      </c>
      <c r="L47" s="134">
        <v>0</v>
      </c>
      <c r="M47" s="134">
        <v>0</v>
      </c>
      <c r="N47" s="134">
        <v>0</v>
      </c>
      <c r="O47" s="134">
        <v>0</v>
      </c>
      <c r="P47" s="134">
        <v>0</v>
      </c>
      <c r="Q47" s="134">
        <v>0</v>
      </c>
      <c r="R47" s="134">
        <v>0</v>
      </c>
      <c r="S47" s="134">
        <v>0</v>
      </c>
      <c r="T47" s="134">
        <v>0</v>
      </c>
      <c r="U47" s="134">
        <v>0</v>
      </c>
      <c r="V47" s="134">
        <v>0</v>
      </c>
      <c r="W47" s="134">
        <v>0</v>
      </c>
      <c r="X47" s="134">
        <v>0</v>
      </c>
      <c r="Y47" s="134">
        <v>0</v>
      </c>
      <c r="Z47" s="134">
        <v>5.7208549222797922</v>
      </c>
      <c r="AA47" s="134">
        <v>0</v>
      </c>
      <c r="AB47" s="134">
        <v>0</v>
      </c>
      <c r="AC47" s="134">
        <v>0</v>
      </c>
      <c r="AD47" s="107"/>
      <c r="AE47" s="107"/>
      <c r="AF47" s="107"/>
      <c r="AG47" s="107"/>
      <c r="AH47" s="107"/>
      <c r="AI47" s="107"/>
    </row>
    <row r="48" spans="1:35" ht="15" x14ac:dyDescent="0.25">
      <c r="A48" s="109" t="s">
        <v>713</v>
      </c>
      <c r="B48" s="109" t="s">
        <v>426</v>
      </c>
      <c r="C48" s="106">
        <v>1.1683975031447971</v>
      </c>
      <c r="D48" s="134">
        <v>85.802990617633981</v>
      </c>
      <c r="E48" s="134">
        <v>100.252</v>
      </c>
      <c r="F48" s="134">
        <v>32.453000000000003</v>
      </c>
      <c r="G48" s="134">
        <v>1.8759999999999999</v>
      </c>
      <c r="H48" s="134">
        <v>0</v>
      </c>
      <c r="I48" s="134">
        <v>0</v>
      </c>
      <c r="J48" s="134">
        <v>0</v>
      </c>
      <c r="K48" s="134">
        <v>0</v>
      </c>
      <c r="L48" s="134">
        <v>0</v>
      </c>
      <c r="M48" s="134">
        <v>0</v>
      </c>
      <c r="N48" s="134">
        <v>0</v>
      </c>
      <c r="O48" s="134">
        <v>0</v>
      </c>
      <c r="P48" s="134">
        <v>85.463973893942125</v>
      </c>
      <c r="Q48" s="134">
        <v>0</v>
      </c>
      <c r="R48" s="134">
        <v>0</v>
      </c>
      <c r="S48" s="134">
        <v>0</v>
      </c>
      <c r="T48" s="134">
        <v>0.33901672369186259</v>
      </c>
      <c r="U48" s="134">
        <v>0</v>
      </c>
      <c r="V48" s="134">
        <v>0</v>
      </c>
      <c r="W48" s="134">
        <v>0</v>
      </c>
      <c r="X48" s="134">
        <v>0</v>
      </c>
      <c r="Y48" s="134">
        <v>0</v>
      </c>
      <c r="Z48" s="134">
        <v>0</v>
      </c>
      <c r="AA48" s="134">
        <v>0</v>
      </c>
      <c r="AB48" s="134">
        <v>0</v>
      </c>
      <c r="AC48" s="134">
        <v>0</v>
      </c>
      <c r="AD48" s="107"/>
      <c r="AE48" s="107"/>
      <c r="AF48" s="107"/>
      <c r="AG48" s="107"/>
      <c r="AH48" s="107"/>
      <c r="AI48" s="107"/>
    </row>
    <row r="49" spans="1:35" ht="15" x14ac:dyDescent="0.25">
      <c r="A49" s="110" t="s">
        <v>428</v>
      </c>
      <c r="B49" s="110" t="s">
        <v>429</v>
      </c>
      <c r="C49" s="106">
        <v>1.2285029893303656</v>
      </c>
      <c r="D49" s="134">
        <v>137.158803408241</v>
      </c>
      <c r="E49" s="134">
        <v>168.5</v>
      </c>
      <c r="F49" s="134">
        <v>19</v>
      </c>
      <c r="G49" s="134">
        <v>0</v>
      </c>
      <c r="H49" s="134">
        <v>0</v>
      </c>
      <c r="I49" s="134">
        <v>0</v>
      </c>
      <c r="J49" s="134">
        <v>19.090186948363332</v>
      </c>
      <c r="K49" s="134">
        <v>0</v>
      </c>
      <c r="L49" s="134">
        <v>81.047565657181167</v>
      </c>
      <c r="M49" s="134">
        <v>0</v>
      </c>
      <c r="N49" s="134">
        <v>0</v>
      </c>
      <c r="O49" s="134">
        <v>0</v>
      </c>
      <c r="P49" s="134">
        <v>0</v>
      </c>
      <c r="Q49" s="134">
        <v>0</v>
      </c>
      <c r="R49" s="134">
        <v>0</v>
      </c>
      <c r="S49" s="134">
        <v>0</v>
      </c>
      <c r="T49" s="134">
        <v>0</v>
      </c>
      <c r="U49" s="134">
        <v>37.0210508026965</v>
      </c>
      <c r="V49" s="134">
        <v>0</v>
      </c>
      <c r="W49" s="134">
        <v>0</v>
      </c>
      <c r="X49" s="134">
        <v>0</v>
      </c>
      <c r="Y49" s="134">
        <v>0</v>
      </c>
      <c r="Z49" s="134">
        <v>0</v>
      </c>
      <c r="AA49" s="134">
        <v>0</v>
      </c>
      <c r="AB49" s="134">
        <v>0</v>
      </c>
      <c r="AC49" s="134">
        <v>0</v>
      </c>
      <c r="AD49" s="107"/>
      <c r="AE49" s="107"/>
      <c r="AF49" s="107"/>
      <c r="AG49" s="107"/>
      <c r="AH49" s="107"/>
      <c r="AI49" s="107"/>
    </row>
    <row r="50" spans="1:35" ht="15" x14ac:dyDescent="0.25">
      <c r="A50" s="109" t="s">
        <v>706</v>
      </c>
      <c r="B50" s="109" t="s">
        <v>436</v>
      </c>
      <c r="C50" s="106">
        <v>1.3172107642535198</v>
      </c>
      <c r="D50" s="134">
        <v>269.54228558951075</v>
      </c>
      <c r="E50" s="134">
        <v>355.04399999999998</v>
      </c>
      <c r="F50" s="134">
        <v>173.78</v>
      </c>
      <c r="G50" s="134">
        <v>0</v>
      </c>
      <c r="H50" s="134">
        <v>0</v>
      </c>
      <c r="I50" s="134">
        <v>0</v>
      </c>
      <c r="J50" s="134">
        <v>66.875739374616586</v>
      </c>
      <c r="K50" s="134">
        <v>0</v>
      </c>
      <c r="L50" s="134">
        <v>55.69793446799914</v>
      </c>
      <c r="M50" s="134">
        <v>54.197561684002252</v>
      </c>
      <c r="N50" s="134">
        <v>0</v>
      </c>
      <c r="O50" s="134">
        <v>0.13622998558372415</v>
      </c>
      <c r="P50" s="134">
        <v>43.472306754465578</v>
      </c>
      <c r="Q50" s="134">
        <v>0</v>
      </c>
      <c r="R50" s="134">
        <v>36.217400844782667</v>
      </c>
      <c r="S50" s="134">
        <v>0</v>
      </c>
      <c r="T50" s="134">
        <v>0</v>
      </c>
      <c r="U50" s="134">
        <v>7.2619371347452946</v>
      </c>
      <c r="V50" s="134">
        <v>0</v>
      </c>
      <c r="W50" s="134">
        <v>5.334942016085197</v>
      </c>
      <c r="X50" s="134">
        <v>0</v>
      </c>
      <c r="Y50" s="134">
        <v>0</v>
      </c>
      <c r="Z50" s="134">
        <v>0</v>
      </c>
      <c r="AA50" s="134">
        <v>0.34823332723029798</v>
      </c>
      <c r="AB50" s="134">
        <v>0</v>
      </c>
      <c r="AC50" s="134">
        <v>0</v>
      </c>
      <c r="AD50" s="107"/>
      <c r="AE50" s="107"/>
      <c r="AF50" s="107"/>
      <c r="AG50" s="107"/>
      <c r="AH50" s="107"/>
      <c r="AI50" s="107"/>
    </row>
    <row r="51" spans="1:35" ht="15" x14ac:dyDescent="0.25">
      <c r="A51" s="110" t="s">
        <v>714</v>
      </c>
      <c r="B51" s="110" t="s">
        <v>450</v>
      </c>
      <c r="C51" s="106">
        <v>1.0014771048744462</v>
      </c>
      <c r="D51" s="134">
        <v>161.56135693215339</v>
      </c>
      <c r="E51" s="134">
        <v>161.80000000000001</v>
      </c>
      <c r="F51" s="134">
        <v>13</v>
      </c>
      <c r="G51" s="134">
        <v>0</v>
      </c>
      <c r="H51" s="134">
        <v>161.56135693215339</v>
      </c>
      <c r="I51" s="134">
        <v>0</v>
      </c>
      <c r="J51" s="134">
        <v>0</v>
      </c>
      <c r="K51" s="134">
        <v>0</v>
      </c>
      <c r="L51" s="134">
        <v>0</v>
      </c>
      <c r="M51" s="134">
        <v>0</v>
      </c>
      <c r="N51" s="134">
        <v>0</v>
      </c>
      <c r="O51" s="134">
        <v>0</v>
      </c>
      <c r="P51" s="134">
        <v>0</v>
      </c>
      <c r="Q51" s="134">
        <v>0</v>
      </c>
      <c r="R51" s="134">
        <v>0</v>
      </c>
      <c r="S51" s="134">
        <v>0</v>
      </c>
      <c r="T51" s="134">
        <v>0</v>
      </c>
      <c r="U51" s="134">
        <v>0</v>
      </c>
      <c r="V51" s="134">
        <v>0</v>
      </c>
      <c r="W51" s="134">
        <v>0</v>
      </c>
      <c r="X51" s="134">
        <v>0</v>
      </c>
      <c r="Y51" s="134">
        <v>0</v>
      </c>
      <c r="Z51" s="134">
        <v>0</v>
      </c>
      <c r="AA51" s="134">
        <v>0</v>
      </c>
      <c r="AB51" s="134">
        <v>0</v>
      </c>
      <c r="AC51" s="134">
        <v>0</v>
      </c>
      <c r="AD51" s="107"/>
      <c r="AE51" s="107"/>
      <c r="AF51" s="107"/>
      <c r="AG51" s="107"/>
      <c r="AH51" s="107"/>
      <c r="AI51" s="107"/>
    </row>
    <row r="52" spans="1:35" ht="15" x14ac:dyDescent="0.25">
      <c r="A52" s="110" t="s">
        <v>693</v>
      </c>
      <c r="B52" s="109" t="s">
        <v>683</v>
      </c>
      <c r="C52" s="106">
        <v>1.2079773104434983</v>
      </c>
      <c r="D52" s="134">
        <v>3175.6151103464185</v>
      </c>
      <c r="E52" s="134">
        <v>3836.0709999999999</v>
      </c>
      <c r="F52" s="134">
        <v>1736.4570000000001</v>
      </c>
      <c r="G52" s="134">
        <v>12.6</v>
      </c>
      <c r="H52" s="134">
        <v>427.22620099022504</v>
      </c>
      <c r="I52" s="134">
        <v>0</v>
      </c>
      <c r="J52" s="134">
        <v>0</v>
      </c>
      <c r="K52" s="134">
        <v>0</v>
      </c>
      <c r="L52" s="134">
        <v>0</v>
      </c>
      <c r="M52" s="134">
        <v>0</v>
      </c>
      <c r="N52" s="134">
        <v>1018.5773487860488</v>
      </c>
      <c r="O52" s="134">
        <v>532.06632923783866</v>
      </c>
      <c r="P52" s="134">
        <v>356.72127878816042</v>
      </c>
      <c r="Q52" s="134">
        <v>317.57092391663338</v>
      </c>
      <c r="R52" s="134">
        <v>0</v>
      </c>
      <c r="S52" s="134">
        <v>141.84293471114438</v>
      </c>
      <c r="T52" s="134">
        <v>299.35913341301227</v>
      </c>
      <c r="U52" s="134">
        <v>0</v>
      </c>
      <c r="V52" s="134">
        <v>0</v>
      </c>
      <c r="W52" s="134">
        <v>0</v>
      </c>
      <c r="X52" s="134">
        <v>18.188900120862538</v>
      </c>
      <c r="Y52" s="134">
        <v>44.539909654372465</v>
      </c>
      <c r="Z52" s="134">
        <v>19.522150728120316</v>
      </c>
      <c r="AA52" s="134">
        <v>0</v>
      </c>
      <c r="AB52" s="134">
        <v>0</v>
      </c>
      <c r="AC52" s="134">
        <v>0</v>
      </c>
      <c r="AD52" s="107"/>
      <c r="AE52" s="107"/>
      <c r="AF52" s="107"/>
      <c r="AG52" s="107"/>
      <c r="AH52" s="107"/>
      <c r="AI52" s="107"/>
    </row>
    <row r="53" spans="1:35" ht="15" x14ac:dyDescent="0.25">
      <c r="A53" s="109" t="s">
        <v>706</v>
      </c>
      <c r="B53" s="109" t="s">
        <v>462</v>
      </c>
      <c r="C53" s="106" t="e">
        <v>#DIV/0!</v>
      </c>
      <c r="D53" s="134" t="e">
        <v>#DIV/0!</v>
      </c>
      <c r="E53" s="134">
        <v>36.030999999999999</v>
      </c>
      <c r="F53" s="134">
        <v>8.67</v>
      </c>
      <c r="G53" s="134">
        <v>0</v>
      </c>
      <c r="H53" s="134" t="e">
        <v>#DIV/0!</v>
      </c>
      <c r="I53" s="134" t="e">
        <v>#DIV/0!</v>
      </c>
      <c r="J53" s="134" t="e">
        <v>#DIV/0!</v>
      </c>
      <c r="K53" s="134" t="e">
        <v>#DIV/0!</v>
      </c>
      <c r="L53" s="134" t="e">
        <v>#DIV/0!</v>
      </c>
      <c r="M53" s="134" t="e">
        <v>#DIV/0!</v>
      </c>
      <c r="N53" s="134" t="e">
        <v>#DIV/0!</v>
      </c>
      <c r="O53" s="134" t="e">
        <v>#DIV/0!</v>
      </c>
      <c r="P53" s="134" t="e">
        <v>#DIV/0!</v>
      </c>
      <c r="Q53" s="134" t="e">
        <v>#DIV/0!</v>
      </c>
      <c r="R53" s="134" t="e">
        <v>#DIV/0!</v>
      </c>
      <c r="S53" s="134" t="e">
        <v>#DIV/0!</v>
      </c>
      <c r="T53" s="134" t="e">
        <v>#DIV/0!</v>
      </c>
      <c r="U53" s="134" t="e">
        <v>#DIV/0!</v>
      </c>
      <c r="V53" s="134" t="e">
        <v>#DIV/0!</v>
      </c>
      <c r="W53" s="134" t="e">
        <v>#DIV/0!</v>
      </c>
      <c r="X53" s="134" t="e">
        <v>#DIV/0!</v>
      </c>
      <c r="Y53" s="134" t="e">
        <v>#DIV/0!</v>
      </c>
      <c r="Z53" s="134" t="e">
        <v>#DIV/0!</v>
      </c>
      <c r="AA53" s="134" t="e">
        <v>#DIV/0!</v>
      </c>
      <c r="AB53" s="134" t="e">
        <v>#DIV/0!</v>
      </c>
      <c r="AC53" s="134" t="e">
        <v>#DIV/0!</v>
      </c>
      <c r="AD53" s="107"/>
      <c r="AE53" s="107"/>
      <c r="AF53" s="107"/>
      <c r="AG53" s="107"/>
      <c r="AH53" s="107"/>
      <c r="AI53" s="107"/>
    </row>
    <row r="54" spans="1:35" ht="15" x14ac:dyDescent="0.25">
      <c r="A54" s="110" t="s">
        <v>464</v>
      </c>
      <c r="B54" s="110" t="s">
        <v>465</v>
      </c>
      <c r="C54" s="106">
        <v>0.74405490376747652</v>
      </c>
      <c r="D54" s="134">
        <v>133.99548809526709</v>
      </c>
      <c r="E54" s="134">
        <v>99.7</v>
      </c>
      <c r="F54" s="134">
        <v>32.700000000000003</v>
      </c>
      <c r="G54" s="134">
        <v>0</v>
      </c>
      <c r="H54" s="134">
        <v>0</v>
      </c>
      <c r="I54" s="134">
        <v>0</v>
      </c>
      <c r="J54" s="134">
        <v>4.9063320387394924</v>
      </c>
      <c r="K54" s="134">
        <v>0</v>
      </c>
      <c r="L54" s="134">
        <v>5.8029997761361085E-2</v>
      </c>
      <c r="M54" s="134">
        <v>0</v>
      </c>
      <c r="N54" s="134">
        <v>0</v>
      </c>
      <c r="O54" s="134">
        <v>0</v>
      </c>
      <c r="P54" s="134">
        <v>0</v>
      </c>
      <c r="Q54" s="134">
        <v>98.126640774789848</v>
      </c>
      <c r="R54" s="134">
        <v>0</v>
      </c>
      <c r="S54" s="134">
        <v>0</v>
      </c>
      <c r="T54" s="134">
        <v>0</v>
      </c>
      <c r="U54" s="134">
        <v>0</v>
      </c>
      <c r="V54" s="134">
        <v>5.9515862465911118</v>
      </c>
      <c r="W54" s="134">
        <v>0</v>
      </c>
      <c r="X54" s="134">
        <v>0</v>
      </c>
      <c r="Y54" s="134">
        <v>24.952899037385265</v>
      </c>
      <c r="Z54" s="134">
        <v>0</v>
      </c>
      <c r="AA54" s="134">
        <v>0</v>
      </c>
      <c r="AB54" s="134">
        <v>0</v>
      </c>
      <c r="AC54" s="134">
        <v>0</v>
      </c>
      <c r="AD54" s="107"/>
      <c r="AE54" s="107"/>
      <c r="AF54" s="107"/>
      <c r="AG54" s="107"/>
      <c r="AH54" s="107"/>
      <c r="AI54" s="107"/>
    </row>
    <row r="55" spans="1:35" ht="15" x14ac:dyDescent="0.25">
      <c r="A55" s="109" t="s">
        <v>715</v>
      </c>
      <c r="B55" s="109" t="s">
        <v>473</v>
      </c>
      <c r="C55" s="106">
        <v>1.2974489280994379</v>
      </c>
      <c r="D55" s="134">
        <v>432.38696171399846</v>
      </c>
      <c r="E55" s="134">
        <v>561</v>
      </c>
      <c r="F55" s="134">
        <v>139</v>
      </c>
      <c r="G55" s="134">
        <v>0</v>
      </c>
      <c r="H55" s="134">
        <v>293.38437065022868</v>
      </c>
      <c r="I55" s="134">
        <v>5.1074622012680866</v>
      </c>
      <c r="J55" s="134">
        <v>0</v>
      </c>
      <c r="K55" s="134">
        <v>0</v>
      </c>
      <c r="L55" s="134">
        <v>0</v>
      </c>
      <c r="M55" s="134">
        <v>0</v>
      </c>
      <c r="N55" s="134">
        <v>0</v>
      </c>
      <c r="O55" s="134">
        <v>0</v>
      </c>
      <c r="P55" s="134">
        <v>0</v>
      </c>
      <c r="Q55" s="134">
        <v>0</v>
      </c>
      <c r="R55" s="134">
        <v>0</v>
      </c>
      <c r="S55" s="134">
        <v>131.23054918364593</v>
      </c>
      <c r="T55" s="134">
        <v>0</v>
      </c>
      <c r="U55" s="134">
        <v>0</v>
      </c>
      <c r="V55" s="134">
        <v>0</v>
      </c>
      <c r="W55" s="134">
        <v>0</v>
      </c>
      <c r="X55" s="134">
        <v>0</v>
      </c>
      <c r="Y55" s="134">
        <v>0</v>
      </c>
      <c r="Z55" s="134">
        <v>2.664579678855755</v>
      </c>
      <c r="AA55" s="134">
        <v>0</v>
      </c>
      <c r="AB55" s="134">
        <v>0</v>
      </c>
      <c r="AC55" s="134">
        <v>0</v>
      </c>
      <c r="AD55" s="107"/>
      <c r="AE55" s="107"/>
      <c r="AF55" s="107"/>
      <c r="AG55" s="107"/>
      <c r="AH55" s="107"/>
      <c r="AI55" s="107"/>
    </row>
    <row r="56" spans="1:35" ht="15" x14ac:dyDescent="0.25">
      <c r="A56" s="110" t="s">
        <v>693</v>
      </c>
      <c r="B56" s="109" t="s">
        <v>811</v>
      </c>
      <c r="C56" s="106">
        <v>0.99148526342590571</v>
      </c>
      <c r="D56" s="134">
        <v>110.27798801789349</v>
      </c>
      <c r="E56" s="134">
        <v>109.339</v>
      </c>
      <c r="F56" s="134">
        <v>16.826000000000001</v>
      </c>
      <c r="G56" s="134">
        <v>0</v>
      </c>
      <c r="H56" s="134">
        <v>0</v>
      </c>
      <c r="I56" s="134">
        <v>0</v>
      </c>
      <c r="J56" s="134">
        <v>0</v>
      </c>
      <c r="K56" s="134">
        <v>0</v>
      </c>
      <c r="L56" s="134">
        <v>0</v>
      </c>
      <c r="M56" s="134">
        <v>0</v>
      </c>
      <c r="N56" s="134">
        <v>0</v>
      </c>
      <c r="O56" s="134">
        <v>26.976757135205155</v>
      </c>
      <c r="P56" s="134">
        <v>11.645614662696383</v>
      </c>
      <c r="Q56" s="134">
        <v>0</v>
      </c>
      <c r="R56" s="134">
        <v>18.849536505709047</v>
      </c>
      <c r="S56" s="134">
        <v>0.120493486969024</v>
      </c>
      <c r="T56" s="134">
        <v>0</v>
      </c>
      <c r="U56" s="134">
        <v>0</v>
      </c>
      <c r="V56" s="134">
        <v>0</v>
      </c>
      <c r="W56" s="134">
        <v>0</v>
      </c>
      <c r="X56" s="134">
        <v>0</v>
      </c>
      <c r="Y56" s="134">
        <v>0</v>
      </c>
      <c r="Z56" s="134">
        <v>4.6519637374116858E-2</v>
      </c>
      <c r="AA56" s="134">
        <v>29.157898612491543</v>
      </c>
      <c r="AB56" s="134">
        <v>23.481167977448223</v>
      </c>
      <c r="AC56" s="134">
        <v>0</v>
      </c>
      <c r="AD56" s="107"/>
      <c r="AE56" s="107"/>
      <c r="AF56" s="107"/>
      <c r="AG56" s="107"/>
      <c r="AH56" s="107"/>
      <c r="AI56" s="107"/>
    </row>
    <row r="57" spans="1:35" ht="15" x14ac:dyDescent="0.25">
      <c r="A57" s="110" t="s">
        <v>743</v>
      </c>
      <c r="B57" s="110" t="s">
        <v>675</v>
      </c>
      <c r="C57" s="106">
        <v>1.1234153614710549</v>
      </c>
      <c r="D57" s="134">
        <v>329.33500171791326</v>
      </c>
      <c r="E57" s="134">
        <v>369.98</v>
      </c>
      <c r="F57" s="134">
        <v>52.399000000000001</v>
      </c>
      <c r="G57" s="134">
        <v>0</v>
      </c>
      <c r="H57" s="134">
        <v>31.417452322745664</v>
      </c>
      <c r="I57" s="134">
        <v>0</v>
      </c>
      <c r="J57" s="134">
        <v>215.88759939993972</v>
      </c>
      <c r="K57" s="134">
        <v>0</v>
      </c>
      <c r="L57" s="134">
        <v>0</v>
      </c>
      <c r="M57" s="134">
        <v>0</v>
      </c>
      <c r="N57" s="134">
        <v>0</v>
      </c>
      <c r="O57" s="134">
        <v>0</v>
      </c>
      <c r="P57" s="134">
        <v>48.134252240444795</v>
      </c>
      <c r="Q57" s="134">
        <v>0</v>
      </c>
      <c r="R57" s="134">
        <v>10.326586618746715</v>
      </c>
      <c r="S57" s="134">
        <v>0</v>
      </c>
      <c r="T57" s="134">
        <v>0</v>
      </c>
      <c r="U57" s="134">
        <v>0</v>
      </c>
      <c r="V57" s="134">
        <v>15.546394337941589</v>
      </c>
      <c r="W57" s="134">
        <v>0</v>
      </c>
      <c r="X57" s="134">
        <v>0</v>
      </c>
      <c r="Y57" s="134">
        <v>0</v>
      </c>
      <c r="Z57" s="134">
        <v>8.0227167980947574</v>
      </c>
      <c r="AA57" s="134">
        <v>0</v>
      </c>
      <c r="AB57" s="134">
        <v>0</v>
      </c>
      <c r="AC57" s="134">
        <v>0</v>
      </c>
      <c r="AD57" s="107"/>
      <c r="AE57" s="107"/>
      <c r="AF57" s="107"/>
      <c r="AG57" s="107"/>
      <c r="AH57" s="107"/>
      <c r="AI57" s="107"/>
    </row>
    <row r="58" spans="1:35" ht="15" x14ac:dyDescent="0.25">
      <c r="A58" s="110" t="s">
        <v>716</v>
      </c>
      <c r="B58" s="110" t="s">
        <v>490</v>
      </c>
      <c r="C58" s="106">
        <v>1.5736254823839209</v>
      </c>
      <c r="D58" s="134">
        <v>133.90670293466334</v>
      </c>
      <c r="E58" s="134">
        <v>210.71899999999999</v>
      </c>
      <c r="F58" s="134">
        <v>44.606999999999999</v>
      </c>
      <c r="G58" s="134">
        <v>0</v>
      </c>
      <c r="H58" s="134">
        <v>0</v>
      </c>
      <c r="I58" s="134">
        <v>0</v>
      </c>
      <c r="J58" s="134">
        <v>0</v>
      </c>
      <c r="K58" s="134">
        <v>0</v>
      </c>
      <c r="L58" s="134">
        <v>0</v>
      </c>
      <c r="M58" s="134">
        <v>133.58461696643232</v>
      </c>
      <c r="N58" s="134">
        <v>0</v>
      </c>
      <c r="O58" s="134">
        <v>0</v>
      </c>
      <c r="P58" s="134">
        <v>0</v>
      </c>
      <c r="Q58" s="134">
        <v>0</v>
      </c>
      <c r="R58" s="134">
        <v>0</v>
      </c>
      <c r="S58" s="134">
        <v>0</v>
      </c>
      <c r="T58" s="134">
        <v>0</v>
      </c>
      <c r="U58" s="134">
        <v>0</v>
      </c>
      <c r="V58" s="134">
        <v>0</v>
      </c>
      <c r="W58" s="134">
        <v>0</v>
      </c>
      <c r="X58" s="134">
        <v>0</v>
      </c>
      <c r="Y58" s="134">
        <v>0</v>
      </c>
      <c r="Z58" s="134">
        <v>0.32208596823102004</v>
      </c>
      <c r="AA58" s="134">
        <v>0</v>
      </c>
      <c r="AB58" s="134">
        <v>0</v>
      </c>
      <c r="AC58" s="134">
        <v>0</v>
      </c>
      <c r="AD58" s="107"/>
      <c r="AE58" s="107"/>
      <c r="AF58" s="107"/>
      <c r="AG58" s="107"/>
      <c r="AH58" s="107"/>
      <c r="AI58" s="107"/>
    </row>
    <row r="59" spans="1:35" ht="15" x14ac:dyDescent="0.25">
      <c r="A59" s="109" t="s">
        <v>717</v>
      </c>
      <c r="B59" s="109" t="s">
        <v>500</v>
      </c>
      <c r="C59" s="106">
        <v>1.0955884990745004</v>
      </c>
      <c r="D59" s="134">
        <v>47.15274032507628</v>
      </c>
      <c r="E59" s="134">
        <v>51.66</v>
      </c>
      <c r="F59" s="134">
        <v>8.66</v>
      </c>
      <c r="G59" s="134">
        <v>0</v>
      </c>
      <c r="H59" s="134">
        <v>2.160852693645114</v>
      </c>
      <c r="I59" s="134">
        <v>0</v>
      </c>
      <c r="J59" s="134">
        <v>0</v>
      </c>
      <c r="K59" s="134">
        <v>0</v>
      </c>
      <c r="L59" s="134">
        <v>0</v>
      </c>
      <c r="M59" s="134">
        <v>22.576917788646032</v>
      </c>
      <c r="N59" s="134">
        <v>0</v>
      </c>
      <c r="O59" s="134">
        <v>0</v>
      </c>
      <c r="P59" s="134">
        <v>0</v>
      </c>
      <c r="Q59" s="134">
        <v>22.340291646594874</v>
      </c>
      <c r="R59" s="134">
        <v>0</v>
      </c>
      <c r="S59" s="134">
        <v>0</v>
      </c>
      <c r="T59" s="134">
        <v>0</v>
      </c>
      <c r="U59" s="134">
        <v>0</v>
      </c>
      <c r="V59" s="134">
        <v>0</v>
      </c>
      <c r="W59" s="134">
        <v>0</v>
      </c>
      <c r="X59" s="134">
        <v>0</v>
      </c>
      <c r="Y59" s="134">
        <v>0</v>
      </c>
      <c r="Z59" s="134">
        <v>7.4678196190263418E-2</v>
      </c>
      <c r="AA59" s="134">
        <v>0</v>
      </c>
      <c r="AB59" s="134">
        <v>0</v>
      </c>
      <c r="AC59" s="134">
        <v>0</v>
      </c>
      <c r="AD59" s="107"/>
      <c r="AE59" s="107"/>
      <c r="AF59" s="107"/>
      <c r="AG59" s="107"/>
      <c r="AH59" s="107"/>
      <c r="AI59" s="107"/>
    </row>
    <row r="60" spans="1:35" ht="15" x14ac:dyDescent="0.25">
      <c r="A60" s="110" t="s">
        <v>718</v>
      </c>
      <c r="B60" s="110" t="s">
        <v>512</v>
      </c>
      <c r="C60" s="106">
        <v>1.2146696929876959</v>
      </c>
      <c r="D60" s="134">
        <v>56.146951219512189</v>
      </c>
      <c r="E60" s="134">
        <v>68.2</v>
      </c>
      <c r="F60" s="134">
        <v>9.3000000000000007</v>
      </c>
      <c r="G60" s="134">
        <v>0</v>
      </c>
      <c r="H60" s="134">
        <v>0</v>
      </c>
      <c r="I60" s="134">
        <v>0</v>
      </c>
      <c r="J60" s="134">
        <v>0</v>
      </c>
      <c r="K60" s="134">
        <v>0</v>
      </c>
      <c r="L60" s="134">
        <v>0</v>
      </c>
      <c r="M60" s="134">
        <v>0</v>
      </c>
      <c r="N60" s="134">
        <v>0</v>
      </c>
      <c r="O60" s="134">
        <v>0</v>
      </c>
      <c r="P60" s="134">
        <v>0</v>
      </c>
      <c r="Q60" s="134">
        <v>0</v>
      </c>
      <c r="R60" s="134">
        <v>56.146951219512189</v>
      </c>
      <c r="S60" s="134">
        <v>0</v>
      </c>
      <c r="T60" s="134">
        <v>0</v>
      </c>
      <c r="U60" s="134">
        <v>0</v>
      </c>
      <c r="V60" s="134">
        <v>0</v>
      </c>
      <c r="W60" s="134">
        <v>0</v>
      </c>
      <c r="X60" s="134">
        <v>0</v>
      </c>
      <c r="Y60" s="134">
        <v>0</v>
      </c>
      <c r="Z60" s="134">
        <v>0</v>
      </c>
      <c r="AA60" s="134">
        <v>0</v>
      </c>
      <c r="AB60" s="134">
        <v>0</v>
      </c>
      <c r="AC60" s="134">
        <v>0</v>
      </c>
      <c r="AD60" s="107"/>
      <c r="AE60" s="107"/>
      <c r="AF60" s="107"/>
      <c r="AG60" s="107"/>
      <c r="AH60" s="107"/>
      <c r="AI60" s="107"/>
    </row>
    <row r="61" spans="1:35" ht="15" x14ac:dyDescent="0.25">
      <c r="A61" s="109" t="s">
        <v>719</v>
      </c>
      <c r="B61" s="109" t="s">
        <v>516</v>
      </c>
      <c r="C61" s="106">
        <v>1.294147294147294</v>
      </c>
      <c r="D61" s="134">
        <v>95.970528672962729</v>
      </c>
      <c r="E61" s="134">
        <v>124.2</v>
      </c>
      <c r="F61" s="134">
        <v>24</v>
      </c>
      <c r="G61" s="134">
        <v>0</v>
      </c>
      <c r="H61" s="134">
        <v>0</v>
      </c>
      <c r="I61" s="134">
        <v>0</v>
      </c>
      <c r="J61" s="134">
        <v>95.970528672962729</v>
      </c>
      <c r="K61" s="134">
        <v>0</v>
      </c>
      <c r="L61" s="134">
        <v>0</v>
      </c>
      <c r="M61" s="134">
        <v>0</v>
      </c>
      <c r="N61" s="134">
        <v>0</v>
      </c>
      <c r="O61" s="134">
        <v>0</v>
      </c>
      <c r="P61" s="134">
        <v>0</v>
      </c>
      <c r="Q61" s="134">
        <v>0</v>
      </c>
      <c r="R61" s="134">
        <v>0</v>
      </c>
      <c r="S61" s="134">
        <v>0</v>
      </c>
      <c r="T61" s="134">
        <v>0</v>
      </c>
      <c r="U61" s="134">
        <v>0</v>
      </c>
      <c r="V61" s="134">
        <v>0</v>
      </c>
      <c r="W61" s="134">
        <v>0</v>
      </c>
      <c r="X61" s="134">
        <v>0</v>
      </c>
      <c r="Y61" s="134">
        <v>0</v>
      </c>
      <c r="Z61" s="134">
        <v>0</v>
      </c>
      <c r="AA61" s="134">
        <v>0</v>
      </c>
      <c r="AB61" s="134">
        <v>0</v>
      </c>
      <c r="AC61" s="134">
        <v>0</v>
      </c>
      <c r="AD61" s="107"/>
      <c r="AE61" s="107"/>
      <c r="AF61" s="107"/>
      <c r="AG61" s="107"/>
      <c r="AH61" s="107"/>
      <c r="AI61" s="107"/>
    </row>
    <row r="62" spans="1:35" ht="15" x14ac:dyDescent="0.25">
      <c r="A62" s="110" t="s">
        <v>720</v>
      </c>
      <c r="B62" s="110" t="s">
        <v>523</v>
      </c>
      <c r="C62" s="106">
        <v>1.2935806578473623</v>
      </c>
      <c r="D62" s="134">
        <v>141.31318282401972</v>
      </c>
      <c r="E62" s="134">
        <v>182.8</v>
      </c>
      <c r="F62" s="134">
        <v>57</v>
      </c>
      <c r="G62" s="134">
        <v>0</v>
      </c>
      <c r="H62" s="134">
        <v>140.50372398685653</v>
      </c>
      <c r="I62" s="134">
        <v>0</v>
      </c>
      <c r="J62" s="134">
        <v>0</v>
      </c>
      <c r="K62" s="134">
        <v>0</v>
      </c>
      <c r="L62" s="134">
        <v>0</v>
      </c>
      <c r="M62" s="134">
        <v>0</v>
      </c>
      <c r="N62" s="134">
        <v>0</v>
      </c>
      <c r="O62" s="134">
        <v>0</v>
      </c>
      <c r="P62" s="134">
        <v>0</v>
      </c>
      <c r="Q62" s="134">
        <v>0</v>
      </c>
      <c r="R62" s="134">
        <v>0</v>
      </c>
      <c r="S62" s="134">
        <v>0</v>
      </c>
      <c r="T62" s="134">
        <v>0</v>
      </c>
      <c r="U62" s="134">
        <v>0</v>
      </c>
      <c r="V62" s="134">
        <v>0</v>
      </c>
      <c r="W62" s="134">
        <v>0</v>
      </c>
      <c r="X62" s="134">
        <v>0</v>
      </c>
      <c r="Y62" s="134">
        <v>0</v>
      </c>
      <c r="Z62" s="134">
        <v>0.80945883716320277</v>
      </c>
      <c r="AA62" s="134">
        <v>0</v>
      </c>
      <c r="AB62" s="134">
        <v>0</v>
      </c>
      <c r="AC62" s="134">
        <v>0</v>
      </c>
      <c r="AD62" s="107"/>
      <c r="AE62" s="107"/>
      <c r="AF62" s="107"/>
      <c r="AG62" s="107"/>
      <c r="AH62" s="107"/>
      <c r="AI62" s="107"/>
    </row>
    <row r="63" spans="1:35" ht="15" x14ac:dyDescent="0.25">
      <c r="A63" s="109" t="s">
        <v>721</v>
      </c>
      <c r="B63" s="109" t="s">
        <v>526</v>
      </c>
      <c r="C63" s="106">
        <v>1.222062760832102</v>
      </c>
      <c r="D63" s="134">
        <v>444.47144402809101</v>
      </c>
      <c r="E63" s="134">
        <v>543.17200000000003</v>
      </c>
      <c r="F63" s="134">
        <v>103.611</v>
      </c>
      <c r="G63" s="134">
        <v>0</v>
      </c>
      <c r="H63" s="134">
        <v>241.55406165487935</v>
      </c>
      <c r="I63" s="134">
        <v>0</v>
      </c>
      <c r="J63" s="134">
        <v>68.198035387968829</v>
      </c>
      <c r="K63" s="134">
        <v>0</v>
      </c>
      <c r="L63" s="134">
        <v>21.046970268809456</v>
      </c>
      <c r="M63" s="134">
        <v>6.0115800048160577E-2</v>
      </c>
      <c r="N63" s="134">
        <v>0</v>
      </c>
      <c r="O63" s="134">
        <v>0</v>
      </c>
      <c r="P63" s="134">
        <v>54.972559377373507</v>
      </c>
      <c r="Q63" s="134">
        <v>0</v>
      </c>
      <c r="R63" s="134">
        <v>25.582612687161667</v>
      </c>
      <c r="S63" s="134">
        <v>0</v>
      </c>
      <c r="T63" s="134">
        <v>0</v>
      </c>
      <c r="U63" s="134">
        <v>11.355206675763664</v>
      </c>
      <c r="V63" s="134">
        <v>0</v>
      </c>
      <c r="W63" s="134">
        <v>0</v>
      </c>
      <c r="X63" s="134">
        <v>0</v>
      </c>
      <c r="Y63" s="134">
        <v>0</v>
      </c>
      <c r="Z63" s="134">
        <v>21.647540452270281</v>
      </c>
      <c r="AA63" s="134">
        <v>0</v>
      </c>
      <c r="AB63" s="134">
        <v>0</v>
      </c>
      <c r="AC63" s="134">
        <v>5.43417238161613E-2</v>
      </c>
      <c r="AD63" s="107"/>
      <c r="AE63" s="107"/>
      <c r="AF63" s="107"/>
      <c r="AG63" s="107"/>
      <c r="AH63" s="107"/>
      <c r="AI63" s="107"/>
    </row>
    <row r="64" spans="1:35" ht="15" x14ac:dyDescent="0.25">
      <c r="A64" s="110" t="s">
        <v>708</v>
      </c>
      <c r="B64" s="110" t="s">
        <v>527</v>
      </c>
      <c r="C64" s="106">
        <v>1.2084685591256097</v>
      </c>
      <c r="D64" s="134">
        <v>376.26134049279631</v>
      </c>
      <c r="E64" s="134">
        <v>454.7</v>
      </c>
      <c r="F64" s="134">
        <v>227.7</v>
      </c>
      <c r="G64" s="134">
        <v>0</v>
      </c>
      <c r="H64" s="134">
        <v>0</v>
      </c>
      <c r="I64" s="134">
        <v>0</v>
      </c>
      <c r="J64" s="134">
        <v>0</v>
      </c>
      <c r="K64" s="134">
        <v>0</v>
      </c>
      <c r="L64" s="134">
        <v>348.00808216424804</v>
      </c>
      <c r="M64" s="134">
        <v>0</v>
      </c>
      <c r="N64" s="134">
        <v>0</v>
      </c>
      <c r="O64" s="134">
        <v>0</v>
      </c>
      <c r="P64" s="134">
        <v>0</v>
      </c>
      <c r="Q64" s="134">
        <v>0</v>
      </c>
      <c r="R64" s="134">
        <v>0</v>
      </c>
      <c r="S64" s="134">
        <v>8.2964027204938411</v>
      </c>
      <c r="T64" s="134">
        <v>0</v>
      </c>
      <c r="U64" s="134">
        <v>0</v>
      </c>
      <c r="V64" s="134">
        <v>0</v>
      </c>
      <c r="W64" s="134">
        <v>0</v>
      </c>
      <c r="X64" s="134">
        <v>0</v>
      </c>
      <c r="Y64" s="134">
        <v>13.448898982996342</v>
      </c>
      <c r="Z64" s="134">
        <v>6.5079566250580427</v>
      </c>
      <c r="AA64" s="134">
        <v>0</v>
      </c>
      <c r="AB64" s="134">
        <v>0</v>
      </c>
      <c r="AC64" s="134">
        <v>0</v>
      </c>
      <c r="AD64" s="107"/>
      <c r="AE64" s="107"/>
      <c r="AF64" s="107"/>
      <c r="AG64" s="107"/>
      <c r="AH64" s="107"/>
      <c r="AI64" s="107"/>
    </row>
    <row r="65" spans="1:35" ht="15" x14ac:dyDescent="0.25">
      <c r="A65" s="110" t="s">
        <v>722</v>
      </c>
      <c r="B65" s="110" t="s">
        <v>563</v>
      </c>
      <c r="C65" s="106">
        <v>1.1500705147837245</v>
      </c>
      <c r="D65" s="134">
        <v>1512.0811964534421</v>
      </c>
      <c r="E65" s="134">
        <v>1739</v>
      </c>
      <c r="F65" s="134">
        <v>730</v>
      </c>
      <c r="G65" s="134">
        <v>141</v>
      </c>
      <c r="H65" s="134">
        <v>0</v>
      </c>
      <c r="I65" s="134">
        <v>0</v>
      </c>
      <c r="J65" s="134">
        <v>163.34995459802369</v>
      </c>
      <c r="K65" s="134">
        <v>0</v>
      </c>
      <c r="L65" s="134">
        <v>734.28764608921563</v>
      </c>
      <c r="M65" s="134">
        <v>45.508051867484603</v>
      </c>
      <c r="N65" s="134">
        <v>196.77037477691849</v>
      </c>
      <c r="O65" s="134">
        <v>0</v>
      </c>
      <c r="P65" s="134">
        <v>119.75803123022263</v>
      </c>
      <c r="Q65" s="134">
        <v>83.351589736234956</v>
      </c>
      <c r="R65" s="134">
        <v>37.364505743829461</v>
      </c>
      <c r="S65" s="134">
        <v>30.909216533423571</v>
      </c>
      <c r="T65" s="134">
        <v>0</v>
      </c>
      <c r="U65" s="134">
        <v>24.430638370965418</v>
      </c>
      <c r="V65" s="134">
        <v>0</v>
      </c>
      <c r="W65" s="134">
        <v>0</v>
      </c>
      <c r="X65" s="134">
        <v>75.375106985015378</v>
      </c>
      <c r="Y65" s="134">
        <v>0</v>
      </c>
      <c r="Z65" s="134">
        <v>0.9760805221081128</v>
      </c>
      <c r="AA65" s="134">
        <v>0</v>
      </c>
      <c r="AB65" s="134">
        <v>0</v>
      </c>
      <c r="AC65" s="134">
        <v>0</v>
      </c>
      <c r="AD65" s="107"/>
      <c r="AE65" s="107"/>
      <c r="AF65" s="107"/>
      <c r="AG65" s="107"/>
      <c r="AH65" s="107"/>
      <c r="AI65" s="107"/>
    </row>
    <row r="66" spans="1:35" ht="26.25" x14ac:dyDescent="0.25">
      <c r="A66" s="115" t="s">
        <v>723</v>
      </c>
      <c r="B66" s="115" t="s">
        <v>564</v>
      </c>
      <c r="C66" s="106">
        <v>1.4066448583597844</v>
      </c>
      <c r="D66" s="134">
        <v>336.56825117325246</v>
      </c>
      <c r="E66" s="134">
        <v>473.43200000000002</v>
      </c>
      <c r="F66" s="134">
        <v>206.59800000000001</v>
      </c>
      <c r="G66" s="134">
        <v>0</v>
      </c>
      <c r="H66" s="134">
        <v>0</v>
      </c>
      <c r="I66" s="134">
        <v>0</v>
      </c>
      <c r="J66" s="134">
        <v>163.33009864236385</v>
      </c>
      <c r="K66" s="134">
        <v>0</v>
      </c>
      <c r="L66" s="134">
        <v>26.616969853338862</v>
      </c>
      <c r="M66" s="134">
        <v>0</v>
      </c>
      <c r="N66" s="134">
        <v>0</v>
      </c>
      <c r="O66" s="134">
        <v>0</v>
      </c>
      <c r="P66" s="134">
        <v>56.843343638243532</v>
      </c>
      <c r="Q66" s="134">
        <v>0</v>
      </c>
      <c r="R66" s="134">
        <v>70.170330310574059</v>
      </c>
      <c r="S66" s="134">
        <v>17.135631798987362</v>
      </c>
      <c r="T66" s="134">
        <v>0</v>
      </c>
      <c r="U66" s="134">
        <v>2.4718769297448357</v>
      </c>
      <c r="V66" s="134">
        <v>0</v>
      </c>
      <c r="W66" s="134">
        <v>0</v>
      </c>
      <c r="X66" s="134">
        <v>0</v>
      </c>
      <c r="Y66" s="134">
        <v>0</v>
      </c>
      <c r="Z66" s="134">
        <v>0</v>
      </c>
      <c r="AA66" s="134">
        <v>0</v>
      </c>
      <c r="AB66" s="134">
        <v>0</v>
      </c>
      <c r="AC66" s="134">
        <v>0</v>
      </c>
      <c r="AD66" s="107"/>
      <c r="AE66" s="107"/>
      <c r="AF66" s="107"/>
      <c r="AG66" s="107"/>
      <c r="AH66" s="107"/>
      <c r="AI66" s="107"/>
    </row>
    <row r="67" spans="1:35" ht="15" x14ac:dyDescent="0.25">
      <c r="A67" s="110" t="s">
        <v>725</v>
      </c>
      <c r="B67" s="110" t="s">
        <v>586</v>
      </c>
      <c r="C67" s="106">
        <v>1.1433871791244907</v>
      </c>
      <c r="D67" s="134">
        <v>465.81771225371597</v>
      </c>
      <c r="E67" s="134">
        <v>532.61</v>
      </c>
      <c r="F67" s="134">
        <v>155.51900000000001</v>
      </c>
      <c r="G67" s="134">
        <v>1</v>
      </c>
      <c r="H67" s="134">
        <v>0</v>
      </c>
      <c r="I67" s="134">
        <v>0</v>
      </c>
      <c r="J67" s="134">
        <v>84.585948048326046</v>
      </c>
      <c r="K67" s="134">
        <v>0</v>
      </c>
      <c r="L67" s="134">
        <v>63.672964146699528</v>
      </c>
      <c r="M67" s="134">
        <v>4.2181670746479796</v>
      </c>
      <c r="N67" s="134">
        <v>0</v>
      </c>
      <c r="O67" s="134">
        <v>0</v>
      </c>
      <c r="P67" s="134">
        <v>105.11969915928408</v>
      </c>
      <c r="Q67" s="134">
        <v>0</v>
      </c>
      <c r="R67" s="134">
        <v>171.69155243889944</v>
      </c>
      <c r="S67" s="134">
        <v>1.089509173334468</v>
      </c>
      <c r="T67" s="134">
        <v>0</v>
      </c>
      <c r="U67" s="134">
        <v>35.439872212524385</v>
      </c>
      <c r="V67" s="134">
        <v>0</v>
      </c>
      <c r="W67" s="134">
        <v>0</v>
      </c>
      <c r="X67" s="134">
        <v>0</v>
      </c>
      <c r="Y67" s="134">
        <v>0</v>
      </c>
      <c r="Z67" s="134">
        <v>0</v>
      </c>
      <c r="AA67" s="134">
        <v>0</v>
      </c>
      <c r="AB67" s="134">
        <v>0</v>
      </c>
      <c r="AC67" s="134">
        <v>0</v>
      </c>
      <c r="AD67" s="107"/>
      <c r="AE67" s="107"/>
      <c r="AF67" s="107"/>
      <c r="AG67" s="107"/>
      <c r="AH67" s="107"/>
      <c r="AI67" s="107"/>
    </row>
    <row r="68" spans="1:35" ht="15.75" thickBot="1" x14ac:dyDescent="0.3">
      <c r="A68" s="116" t="s">
        <v>724</v>
      </c>
      <c r="B68" s="116" t="s">
        <v>588</v>
      </c>
      <c r="C68" s="106">
        <v>1.3788827049983003</v>
      </c>
      <c r="D68" s="134">
        <v>375.66647121057224</v>
      </c>
      <c r="E68" s="134">
        <v>518</v>
      </c>
      <c r="F68" s="134">
        <v>224</v>
      </c>
      <c r="G68" s="134">
        <v>0</v>
      </c>
      <c r="H68" s="134">
        <v>0</v>
      </c>
      <c r="I68" s="134">
        <v>0</v>
      </c>
      <c r="J68" s="134">
        <v>125.4929070078435</v>
      </c>
      <c r="K68" s="134">
        <v>0</v>
      </c>
      <c r="L68" s="134">
        <v>35.576028055487072</v>
      </c>
      <c r="M68" s="134">
        <v>0</v>
      </c>
      <c r="N68" s="134">
        <v>0</v>
      </c>
      <c r="O68" s="134">
        <v>0</v>
      </c>
      <c r="P68" s="134">
        <v>93.303276585757246</v>
      </c>
      <c r="Q68" s="134">
        <v>46.651638292878623</v>
      </c>
      <c r="R68" s="134">
        <v>60.647129780742212</v>
      </c>
      <c r="S68" s="134">
        <v>0</v>
      </c>
      <c r="T68" s="134">
        <v>0</v>
      </c>
      <c r="U68" s="134">
        <v>13.995491487863587</v>
      </c>
      <c r="V68" s="134">
        <v>0</v>
      </c>
      <c r="W68" s="134">
        <v>0</v>
      </c>
      <c r="X68" s="134">
        <v>0</v>
      </c>
      <c r="Y68" s="134">
        <v>0</v>
      </c>
      <c r="Z68" s="134">
        <v>0</v>
      </c>
      <c r="AA68" s="134">
        <v>0</v>
      </c>
      <c r="AB68" s="134">
        <v>0</v>
      </c>
      <c r="AC68" s="134">
        <v>0</v>
      </c>
      <c r="AD68" s="107"/>
      <c r="AE68" s="107"/>
      <c r="AF68" s="107"/>
      <c r="AG68" s="107"/>
      <c r="AH68" s="107"/>
      <c r="AI68" s="107"/>
    </row>
    <row r="69" spans="1:35" ht="15" x14ac:dyDescent="0.25">
      <c r="A69" s="107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</row>
    <row r="70" spans="1:35" ht="15" x14ac:dyDescent="0.25">
      <c r="A70" s="110" t="s">
        <v>768</v>
      </c>
      <c r="B70" s="107"/>
      <c r="C70" s="107"/>
      <c r="D70" s="134"/>
      <c r="E70" s="134">
        <v>23563.814999999999</v>
      </c>
      <c r="F70" s="134">
        <v>8203.7250000000022</v>
      </c>
      <c r="G70" s="134">
        <v>240.59699999999998</v>
      </c>
      <c r="H70" s="134" t="e">
        <v>#DIV/0!</v>
      </c>
      <c r="I70" s="134" t="e">
        <v>#DIV/0!</v>
      </c>
      <c r="J70" s="134" t="e">
        <v>#DIV/0!</v>
      </c>
      <c r="K70" s="134" t="e">
        <v>#DIV/0!</v>
      </c>
      <c r="L70" s="134" t="e">
        <v>#DIV/0!</v>
      </c>
      <c r="M70" s="134" t="e">
        <v>#DIV/0!</v>
      </c>
      <c r="N70" s="134" t="e">
        <v>#DIV/0!</v>
      </c>
      <c r="O70" s="134" t="e">
        <v>#DIV/0!</v>
      </c>
      <c r="P70" s="134" t="e">
        <v>#DIV/0!</v>
      </c>
      <c r="Q70" s="134" t="e">
        <v>#DIV/0!</v>
      </c>
      <c r="R70" s="134" t="e">
        <v>#DIV/0!</v>
      </c>
      <c r="S70" s="134" t="e">
        <v>#DIV/0!</v>
      </c>
      <c r="T70" s="134" t="e">
        <v>#DIV/0!</v>
      </c>
      <c r="U70" s="134" t="e">
        <v>#DIV/0!</v>
      </c>
      <c r="V70" s="134" t="e">
        <v>#DIV/0!</v>
      </c>
      <c r="W70" s="134" t="e">
        <v>#DIV/0!</v>
      </c>
      <c r="X70" s="134" t="e">
        <v>#DIV/0!</v>
      </c>
      <c r="Y70" s="134" t="e">
        <v>#DIV/0!</v>
      </c>
      <c r="Z70" s="134" t="e">
        <v>#DIV/0!</v>
      </c>
      <c r="AA70" s="134" t="e">
        <v>#DIV/0!</v>
      </c>
      <c r="AB70" s="134" t="e">
        <v>#DIV/0!</v>
      </c>
      <c r="AC70" s="134" t="e">
        <v>#DIV/0!</v>
      </c>
      <c r="AD70" s="107"/>
      <c r="AE70" s="107"/>
      <c r="AF70" s="107"/>
      <c r="AG70" s="107"/>
      <c r="AH70" s="107"/>
      <c r="AI70" s="107"/>
    </row>
  </sheetData>
  <phoneticPr fontId="22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AD12"/>
  <sheetViews>
    <sheetView topLeftCell="K4" workbookViewId="0">
      <selection activeCell="K11" sqref="K11"/>
    </sheetView>
  </sheetViews>
  <sheetFormatPr defaultRowHeight="12.75" x14ac:dyDescent="0.2"/>
  <cols>
    <col min="1" max="1" width="3.7109375" customWidth="1"/>
    <col min="2" max="2" width="26.7109375" customWidth="1"/>
    <col min="3" max="3" width="12.7109375" bestFit="1" customWidth="1"/>
    <col min="28" max="28" width="12.5703125" bestFit="1" customWidth="1"/>
  </cols>
  <sheetData>
    <row r="5" spans="2:30" ht="60" customHeight="1" x14ac:dyDescent="0.25">
      <c r="C5" s="228" t="s">
        <v>15</v>
      </c>
      <c r="D5" s="229"/>
      <c r="E5" s="229"/>
      <c r="F5" s="229"/>
      <c r="G5" s="229"/>
      <c r="H5" s="230"/>
      <c r="I5" s="18" t="s">
        <v>16</v>
      </c>
      <c r="J5" s="19" t="s">
        <v>19</v>
      </c>
      <c r="K5" s="18" t="s">
        <v>17</v>
      </c>
      <c r="L5" s="231" t="s">
        <v>18</v>
      </c>
      <c r="M5" s="232"/>
      <c r="N5" s="232"/>
      <c r="O5" s="232"/>
      <c r="P5" s="233"/>
      <c r="Q5" s="18" t="s">
        <v>20</v>
      </c>
      <c r="R5" s="18" t="s">
        <v>13</v>
      </c>
      <c r="S5" s="234" t="s">
        <v>21</v>
      </c>
      <c r="T5" s="235"/>
      <c r="U5" s="19" t="s">
        <v>22</v>
      </c>
      <c r="V5" s="19" t="s">
        <v>21</v>
      </c>
      <c r="W5" s="19" t="s">
        <v>23</v>
      </c>
      <c r="X5" s="20" t="s">
        <v>24</v>
      </c>
      <c r="Y5" s="236" t="s">
        <v>25</v>
      </c>
      <c r="Z5" s="237"/>
      <c r="AA5" s="19" t="s">
        <v>26</v>
      </c>
      <c r="AB5" s="19" t="s">
        <v>6</v>
      </c>
      <c r="AC5" s="30" t="s">
        <v>4</v>
      </c>
      <c r="AD5" s="20" t="s">
        <v>27</v>
      </c>
    </row>
    <row r="6" spans="2:30" ht="120" x14ac:dyDescent="0.25">
      <c r="B6" t="str">
        <f>Miljövärden!B3</f>
        <v xml:space="preserve">Välj nät </v>
      </c>
      <c r="C6" s="4" t="s">
        <v>29</v>
      </c>
      <c r="D6" s="4" t="s">
        <v>620</v>
      </c>
      <c r="E6" s="4" t="s">
        <v>749</v>
      </c>
      <c r="F6" s="4" t="s">
        <v>30</v>
      </c>
      <c r="G6" s="4" t="s">
        <v>10</v>
      </c>
      <c r="H6" s="4" t="s">
        <v>32</v>
      </c>
      <c r="I6" s="4" t="s">
        <v>16</v>
      </c>
      <c r="J6" s="4" t="s">
        <v>43</v>
      </c>
      <c r="K6" s="4" t="s">
        <v>12</v>
      </c>
      <c r="L6" s="4" t="s">
        <v>33</v>
      </c>
      <c r="M6" s="4" t="s">
        <v>9</v>
      </c>
      <c r="N6" s="4" t="s">
        <v>34</v>
      </c>
      <c r="O6" s="4" t="s">
        <v>744</v>
      </c>
      <c r="P6" s="4" t="s">
        <v>745</v>
      </c>
      <c r="Q6" s="4" t="s">
        <v>20</v>
      </c>
      <c r="R6" s="4" t="s">
        <v>13</v>
      </c>
      <c r="S6" s="4" t="s">
        <v>35</v>
      </c>
      <c r="T6" s="4" t="s">
        <v>746</v>
      </c>
      <c r="U6" s="4" t="s">
        <v>747</v>
      </c>
      <c r="V6" s="4" t="s">
        <v>669</v>
      </c>
      <c r="W6" s="4" t="s">
        <v>670</v>
      </c>
      <c r="X6" s="21" t="s">
        <v>671</v>
      </c>
      <c r="Y6" s="21" t="s">
        <v>672</v>
      </c>
      <c r="Z6" s="21" t="s">
        <v>926</v>
      </c>
      <c r="AA6" s="21" t="s">
        <v>3</v>
      </c>
      <c r="AB6" s="22" t="s">
        <v>6</v>
      </c>
      <c r="AC6" s="22" t="s">
        <v>748</v>
      </c>
      <c r="AD6" s="22" t="s">
        <v>775</v>
      </c>
    </row>
    <row r="7" spans="2:30" x14ac:dyDescent="0.2">
      <c r="C7" t="e">
        <f>VLOOKUP($B$6,'Total värme'!$B$2:$AG$439,2,FALSE)</f>
        <v>#N/A</v>
      </c>
      <c r="D7" t="e">
        <f>VLOOKUP($B$6,'Total värme'!$B$2:$AG$439,3,FALSE)</f>
        <v>#N/A</v>
      </c>
      <c r="E7" t="e">
        <f>VLOOKUP($B$6,'Total värme'!$B$2:$AG$439,4,FALSE)</f>
        <v>#N/A</v>
      </c>
      <c r="F7" t="e">
        <f>VLOOKUP($B$6,'Total värme'!$B$2:$AG$439,5,FALSE)</f>
        <v>#N/A</v>
      </c>
      <c r="G7" t="e">
        <f>VLOOKUP($B$6,'Total värme'!$B$2:$AG$439,7,FALSE)</f>
        <v>#N/A</v>
      </c>
      <c r="H7" t="e">
        <f>VLOOKUP($B$6,'Total värme'!$B$2:$AG$439,8,FALSE)</f>
        <v>#N/A</v>
      </c>
      <c r="I7" t="e">
        <f>VLOOKUP($B$6,'Total värme'!$B$2:$AG$439,9,FALSE)</f>
        <v>#N/A</v>
      </c>
      <c r="J7" t="e">
        <f>VLOOKUP($B$6,'Total värme'!$B$2:$AG$439,10,FALSE)</f>
        <v>#N/A</v>
      </c>
      <c r="K7" t="e">
        <f>VLOOKUP($B$6,'Total värme'!$B$2:$AG$439,11,FALSE)</f>
        <v>#N/A</v>
      </c>
      <c r="L7" t="e">
        <f>VLOOKUP($B$6,'Total värme'!$B$2:$AG$439,12,FALSE)</f>
        <v>#N/A</v>
      </c>
      <c r="M7" t="e">
        <f>VLOOKUP($B$6,'Total värme'!$B$2:$AG$439,13,FALSE)</f>
        <v>#N/A</v>
      </c>
      <c r="N7" t="e">
        <f>VLOOKUP($B$6,'Total värme'!$B$2:$AG$439,14,FALSE)</f>
        <v>#N/A</v>
      </c>
      <c r="O7" t="e">
        <f>VLOOKUP($B$6,'Total värme'!$B$2:$AG$439,15,FALSE)</f>
        <v>#N/A</v>
      </c>
      <c r="P7" t="e">
        <f>VLOOKUP($B$6,'Total värme'!$B$2:$AG$439,17,FALSE)</f>
        <v>#N/A</v>
      </c>
      <c r="Q7" t="e">
        <f>VLOOKUP($B$6,'Total värme'!$B$2:$AG$439,18,FALSE)</f>
        <v>#N/A</v>
      </c>
      <c r="R7" t="e">
        <f>VLOOKUP($B$6,'Total värme'!$B$2:$AG$439,19,FALSE)</f>
        <v>#N/A</v>
      </c>
      <c r="S7" t="e">
        <f>VLOOKUP($B$6,'Total värme'!$B$2:$AG$439,20,FALSE)</f>
        <v>#N/A</v>
      </c>
      <c r="T7" t="e">
        <f>VLOOKUP($B$6,'Total värme'!$B$2:$AG$439,21,FALSE)</f>
        <v>#N/A</v>
      </c>
      <c r="U7" t="e">
        <f>VLOOKUP($B$6,'Total värme'!$B$2:$AG$439,22,FALSE)</f>
        <v>#N/A</v>
      </c>
      <c r="V7" t="e">
        <f>VLOOKUP($B$6,'Total värme'!$B$2:$AG$439,23,FALSE)</f>
        <v>#N/A</v>
      </c>
      <c r="W7" t="e">
        <f>VLOOKUP($B$6,'Total värme'!$B$2:$AG$439,24,FALSE)</f>
        <v>#N/A</v>
      </c>
      <c r="X7" t="e">
        <f>VLOOKUP($B$6,'Total värme'!$B$2:$AG$439,25,FALSE)</f>
        <v>#N/A</v>
      </c>
      <c r="Y7" t="e">
        <f>VLOOKUP($B$6,'Total värme'!$B$2:$AG$439,26,FALSE)</f>
        <v>#N/A</v>
      </c>
      <c r="Z7" t="e">
        <f>VLOOKUP($B$6,'Total värme'!$B$2:$AG$439,27,FALSE)-VLOOKUP($B$6,'Total värme'!$B$2:$AG$439,26,FALSE)</f>
        <v>#N/A</v>
      </c>
      <c r="AA7" t="e">
        <f>VLOOKUP($B$6,'Total värme'!$B$2:$AG$439,28,FALSE)</f>
        <v>#N/A</v>
      </c>
      <c r="AB7" t="e">
        <f>VLOOKUP($B$6,'Total värme'!$B$2:$AL$439,30,FALSE)+VLOOKUP($B$6,'Total värme'!$B$2:$AL$439,31,FALSE)</f>
        <v>#N/A</v>
      </c>
      <c r="AC7" t="e">
        <f>VLOOKUP($B$6,'Total värme'!$B$2:$AG$439,29,FALSE)</f>
        <v>#N/A</v>
      </c>
      <c r="AD7" t="e">
        <f>VLOOKUP($B$6,'Total värme'!$B$2:$AG$439,32,FALSE)</f>
        <v>#N/A</v>
      </c>
    </row>
    <row r="9" spans="2:30" ht="13.5" thickBot="1" x14ac:dyDescent="0.25">
      <c r="Y9" t="e">
        <f>VLOOKUP($B$6,'Total värme'!$B$2:$AG$439,26,FALSE)</f>
        <v>#N/A</v>
      </c>
      <c r="Z9" t="e">
        <f>VLOOKUP($B$6,'Total värme'!$B$2:$AG$439,27,FALSE)</f>
        <v>#N/A</v>
      </c>
    </row>
    <row r="10" spans="2:30" ht="105.75" thickBot="1" x14ac:dyDescent="0.3">
      <c r="C10" s="23" t="s">
        <v>626</v>
      </c>
      <c r="D10" s="24" t="s">
        <v>620</v>
      </c>
      <c r="E10" s="24" t="s">
        <v>749</v>
      </c>
      <c r="F10" s="24" t="s">
        <v>30</v>
      </c>
      <c r="G10" s="24" t="s">
        <v>10</v>
      </c>
      <c r="H10" s="24" t="s">
        <v>32</v>
      </c>
      <c r="I10" s="24" t="s">
        <v>621</v>
      </c>
      <c r="J10" s="24" t="s">
        <v>43</v>
      </c>
      <c r="K10" s="24" t="s">
        <v>17</v>
      </c>
      <c r="L10" s="24" t="s">
        <v>18</v>
      </c>
      <c r="M10" s="24" t="s">
        <v>622</v>
      </c>
      <c r="N10" s="24" t="s">
        <v>20</v>
      </c>
      <c r="O10" s="25" t="s">
        <v>13</v>
      </c>
      <c r="P10" s="24" t="s">
        <v>21</v>
      </c>
      <c r="Q10" s="24" t="s">
        <v>24</v>
      </c>
      <c r="R10" s="24" t="s">
        <v>25</v>
      </c>
      <c r="S10" s="24" t="s">
        <v>812</v>
      </c>
      <c r="T10" s="26" t="s">
        <v>4</v>
      </c>
      <c r="U10" s="26" t="s">
        <v>6</v>
      </c>
      <c r="V10" s="27" t="s">
        <v>631</v>
      </c>
    </row>
    <row r="11" spans="2:30" ht="15" x14ac:dyDescent="0.25">
      <c r="C11" s="28" t="e">
        <f>C7</f>
        <v>#N/A</v>
      </c>
      <c r="D11" s="28" t="e">
        <f t="shared" ref="D11:K11" si="0">D7</f>
        <v>#N/A</v>
      </c>
      <c r="E11" s="28" t="e">
        <f t="shared" si="0"/>
        <v>#N/A</v>
      </c>
      <c r="F11" s="28" t="e">
        <f t="shared" si="0"/>
        <v>#N/A</v>
      </c>
      <c r="G11" s="28" t="e">
        <f t="shared" si="0"/>
        <v>#N/A</v>
      </c>
      <c r="H11" s="28" t="e">
        <f t="shared" si="0"/>
        <v>#N/A</v>
      </c>
      <c r="I11" s="28" t="e">
        <f t="shared" si="0"/>
        <v>#N/A</v>
      </c>
      <c r="J11" s="28" t="e">
        <f t="shared" si="0"/>
        <v>#N/A</v>
      </c>
      <c r="K11" s="28" t="e">
        <f t="shared" si="0"/>
        <v>#N/A</v>
      </c>
      <c r="L11" s="28" t="e">
        <f>(L7+M7+N7+O7+P7+W7)</f>
        <v>#N/A</v>
      </c>
      <c r="M11" s="28" t="e">
        <f>U7</f>
        <v>#N/A</v>
      </c>
      <c r="N11" s="28" t="e">
        <f>Q7</f>
        <v>#N/A</v>
      </c>
      <c r="O11" s="28" t="e">
        <f>R7</f>
        <v>#N/A</v>
      </c>
      <c r="P11" s="28" t="e">
        <f>S7+T7+V7</f>
        <v>#N/A</v>
      </c>
      <c r="Q11" s="28" t="e">
        <f>X7</f>
        <v>#N/A</v>
      </c>
      <c r="R11" s="28" t="e">
        <f>Z7</f>
        <v>#N/A</v>
      </c>
      <c r="S11" s="28" t="e">
        <f>AA7+AD7</f>
        <v>#N/A</v>
      </c>
      <c r="T11" s="28" t="e">
        <f>AC7</f>
        <v>#N/A</v>
      </c>
      <c r="U11" s="28" t="e">
        <f>AB7</f>
        <v>#N/A</v>
      </c>
      <c r="V11" s="28" t="e">
        <f>Y7</f>
        <v>#N/A</v>
      </c>
      <c r="W11" s="31" t="e">
        <f>SUM(C11:V11)</f>
        <v>#N/A</v>
      </c>
    </row>
    <row r="12" spans="2:30" ht="15" x14ac:dyDescent="0.25">
      <c r="C12" s="29" t="e">
        <f>C11/$W$11</f>
        <v>#N/A</v>
      </c>
      <c r="D12" s="29" t="e">
        <f t="shared" ref="D12:V12" si="1">D11/$W$11</f>
        <v>#N/A</v>
      </c>
      <c r="E12" s="29" t="e">
        <f t="shared" si="1"/>
        <v>#N/A</v>
      </c>
      <c r="F12" s="29" t="e">
        <f t="shared" si="1"/>
        <v>#N/A</v>
      </c>
      <c r="G12" s="29" t="e">
        <f t="shared" si="1"/>
        <v>#N/A</v>
      </c>
      <c r="H12" s="29" t="e">
        <f t="shared" si="1"/>
        <v>#N/A</v>
      </c>
      <c r="I12" s="29" t="e">
        <f t="shared" si="1"/>
        <v>#N/A</v>
      </c>
      <c r="J12" s="29" t="e">
        <f t="shared" si="1"/>
        <v>#N/A</v>
      </c>
      <c r="K12" s="29" t="e">
        <f t="shared" si="1"/>
        <v>#N/A</v>
      </c>
      <c r="L12" s="29" t="e">
        <f t="shared" si="1"/>
        <v>#N/A</v>
      </c>
      <c r="M12" s="29" t="e">
        <f t="shared" si="1"/>
        <v>#N/A</v>
      </c>
      <c r="N12" s="29" t="e">
        <f t="shared" si="1"/>
        <v>#N/A</v>
      </c>
      <c r="O12" s="29" t="e">
        <f t="shared" si="1"/>
        <v>#N/A</v>
      </c>
      <c r="P12" s="29" t="e">
        <f t="shared" si="1"/>
        <v>#N/A</v>
      </c>
      <c r="Q12" s="29" t="e">
        <f t="shared" si="1"/>
        <v>#N/A</v>
      </c>
      <c r="R12" s="29" t="e">
        <f t="shared" si="1"/>
        <v>#N/A</v>
      </c>
      <c r="S12" s="29" t="e">
        <f t="shared" si="1"/>
        <v>#N/A</v>
      </c>
      <c r="T12" s="29" t="e">
        <f t="shared" si="1"/>
        <v>#N/A</v>
      </c>
      <c r="U12" s="29" t="e">
        <f t="shared" si="1"/>
        <v>#N/A</v>
      </c>
      <c r="V12" s="29" t="e">
        <f t="shared" si="1"/>
        <v>#N/A</v>
      </c>
    </row>
  </sheetData>
  <mergeCells count="4">
    <mergeCell ref="C5:H5"/>
    <mergeCell ref="L5:P5"/>
    <mergeCell ref="S5:T5"/>
    <mergeCell ref="Y5:Z5"/>
  </mergeCells>
  <phoneticPr fontId="22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9"/>
  <sheetViews>
    <sheetView topLeftCell="A13" workbookViewId="0">
      <selection activeCell="B31" sqref="B31"/>
    </sheetView>
  </sheetViews>
  <sheetFormatPr defaultRowHeight="12.75" x14ac:dyDescent="0.2"/>
  <cols>
    <col min="1" max="1" width="26.140625" bestFit="1" customWidth="1"/>
    <col min="2" max="2" width="38.5703125" bestFit="1" customWidth="1"/>
  </cols>
  <sheetData>
    <row r="1" spans="1:4" ht="15.75" thickBot="1" x14ac:dyDescent="0.3">
      <c r="A1" s="142" t="s">
        <v>932</v>
      </c>
      <c r="B1" s="141" t="s">
        <v>51</v>
      </c>
    </row>
    <row r="2" spans="1:4" ht="13.5" customHeight="1" x14ac:dyDescent="0.2">
      <c r="A2" s="178" t="s">
        <v>54</v>
      </c>
      <c r="B2" s="178" t="s">
        <v>602</v>
      </c>
      <c r="D2" s="2"/>
    </row>
    <row r="3" spans="1:4" x14ac:dyDescent="0.2">
      <c r="A3" s="178" t="s">
        <v>56</v>
      </c>
      <c r="B3" s="178" t="s">
        <v>55</v>
      </c>
      <c r="D3" s="3"/>
    </row>
    <row r="4" spans="1:4" x14ac:dyDescent="0.2">
      <c r="A4" s="178" t="s">
        <v>57</v>
      </c>
      <c r="B4" s="178" t="s">
        <v>677</v>
      </c>
      <c r="D4" s="3"/>
    </row>
    <row r="5" spans="1:4" x14ac:dyDescent="0.2">
      <c r="A5" s="178" t="s">
        <v>637</v>
      </c>
      <c r="B5" s="178" t="s">
        <v>59</v>
      </c>
      <c r="D5" s="3"/>
    </row>
    <row r="6" spans="1:4" x14ac:dyDescent="0.2">
      <c r="A6" s="178" t="s">
        <v>61</v>
      </c>
      <c r="B6" s="178" t="s">
        <v>60</v>
      </c>
      <c r="D6" s="3"/>
    </row>
    <row r="7" spans="1:4" x14ac:dyDescent="0.2">
      <c r="A7" s="178" t="s">
        <v>62</v>
      </c>
      <c r="B7" s="178" t="s">
        <v>678</v>
      </c>
      <c r="D7" s="3"/>
    </row>
    <row r="8" spans="1:4" x14ac:dyDescent="0.2">
      <c r="A8" s="178" t="s">
        <v>64</v>
      </c>
      <c r="B8" s="178" t="s">
        <v>63</v>
      </c>
      <c r="D8" s="3"/>
    </row>
    <row r="9" spans="1:4" x14ac:dyDescent="0.2">
      <c r="A9" s="178" t="s">
        <v>65</v>
      </c>
      <c r="B9" s="178" t="s">
        <v>679</v>
      </c>
      <c r="D9" s="3"/>
    </row>
    <row r="10" spans="1:4" x14ac:dyDescent="0.2">
      <c r="A10" s="178" t="s">
        <v>66</v>
      </c>
      <c r="B10" s="178" t="s">
        <v>771</v>
      </c>
      <c r="D10" s="3"/>
    </row>
    <row r="11" spans="1:4" x14ac:dyDescent="0.2">
      <c r="A11" s="178" t="s">
        <v>68</v>
      </c>
      <c r="B11" s="178" t="s">
        <v>67</v>
      </c>
      <c r="D11" s="3"/>
    </row>
    <row r="12" spans="1:4" x14ac:dyDescent="0.2">
      <c r="A12" s="178" t="s">
        <v>680</v>
      </c>
      <c r="B12" s="178" t="s">
        <v>69</v>
      </c>
      <c r="D12" s="3"/>
    </row>
    <row r="13" spans="1:4" x14ac:dyDescent="0.2">
      <c r="A13" s="178" t="s">
        <v>70</v>
      </c>
      <c r="B13" s="178" t="s">
        <v>771</v>
      </c>
      <c r="D13" s="3"/>
    </row>
    <row r="14" spans="1:4" x14ac:dyDescent="0.2">
      <c r="A14" s="178" t="s">
        <v>72</v>
      </c>
      <c r="B14" s="178" t="s">
        <v>71</v>
      </c>
      <c r="D14" s="3"/>
    </row>
    <row r="15" spans="1:4" x14ac:dyDescent="0.2">
      <c r="A15" s="178" t="s">
        <v>75</v>
      </c>
      <c r="B15" s="178" t="s">
        <v>681</v>
      </c>
      <c r="D15" s="3"/>
    </row>
    <row r="16" spans="1:4" x14ac:dyDescent="0.2">
      <c r="A16" s="178" t="s">
        <v>79</v>
      </c>
      <c r="B16" s="178" t="s">
        <v>78</v>
      </c>
      <c r="D16" s="3"/>
    </row>
    <row r="17" spans="1:4" x14ac:dyDescent="0.2">
      <c r="A17" s="178" t="s">
        <v>81</v>
      </c>
      <c r="B17" s="178" t="s">
        <v>80</v>
      </c>
      <c r="D17" s="3"/>
    </row>
    <row r="18" spans="1:4" x14ac:dyDescent="0.2">
      <c r="A18" s="178" t="s">
        <v>83</v>
      </c>
      <c r="B18" s="178" t="s">
        <v>82</v>
      </c>
      <c r="D18" s="3"/>
    </row>
    <row r="19" spans="1:4" x14ac:dyDescent="0.2">
      <c r="A19" s="178" t="s">
        <v>85</v>
      </c>
      <c r="B19" s="178" t="s">
        <v>84</v>
      </c>
      <c r="D19" s="3"/>
    </row>
    <row r="20" spans="1:4" x14ac:dyDescent="0.2">
      <c r="A20" s="178" t="s">
        <v>87</v>
      </c>
      <c r="B20" s="178" t="s">
        <v>86</v>
      </c>
      <c r="D20" s="3"/>
    </row>
    <row r="21" spans="1:4" x14ac:dyDescent="0.2">
      <c r="A21" s="178" t="s">
        <v>88</v>
      </c>
      <c r="B21" s="178" t="s">
        <v>60</v>
      </c>
      <c r="D21" s="3"/>
    </row>
    <row r="22" spans="1:4" x14ac:dyDescent="0.2">
      <c r="A22" s="178" t="s">
        <v>90</v>
      </c>
      <c r="B22" s="178" t="s">
        <v>89</v>
      </c>
      <c r="D22" s="3"/>
    </row>
    <row r="23" spans="1:4" x14ac:dyDescent="0.2">
      <c r="A23" s="178" t="s">
        <v>91</v>
      </c>
      <c r="B23" s="178" t="s">
        <v>63</v>
      </c>
      <c r="D23" s="3"/>
    </row>
    <row r="24" spans="1:4" x14ac:dyDescent="0.2">
      <c r="A24" s="178" t="s">
        <v>95</v>
      </c>
      <c r="B24" s="178" t="s">
        <v>94</v>
      </c>
      <c r="D24" s="3"/>
    </row>
    <row r="25" spans="1:4" x14ac:dyDescent="0.2">
      <c r="A25" s="178" t="s">
        <v>1</v>
      </c>
      <c r="B25" s="178" t="s">
        <v>98</v>
      </c>
      <c r="D25" s="3"/>
    </row>
    <row r="26" spans="1:4" x14ac:dyDescent="0.2">
      <c r="A26" s="178" t="s">
        <v>100</v>
      </c>
      <c r="B26" s="178" t="s">
        <v>99</v>
      </c>
      <c r="D26" s="3"/>
    </row>
    <row r="27" spans="1:4" x14ac:dyDescent="0.2">
      <c r="A27" s="178" t="s">
        <v>103</v>
      </c>
      <c r="B27" s="178" t="s">
        <v>102</v>
      </c>
      <c r="D27" s="3"/>
    </row>
    <row r="28" spans="1:4" x14ac:dyDescent="0.2">
      <c r="A28" s="178" t="s">
        <v>104</v>
      </c>
      <c r="B28" s="178" t="s">
        <v>86</v>
      </c>
      <c r="D28" s="3"/>
    </row>
    <row r="29" spans="1:4" x14ac:dyDescent="0.2">
      <c r="A29" s="178" t="s">
        <v>106</v>
      </c>
      <c r="B29" s="178" t="s">
        <v>55</v>
      </c>
    </row>
    <row r="30" spans="1:4" x14ac:dyDescent="0.2">
      <c r="A30" s="178" t="s">
        <v>108</v>
      </c>
      <c r="B30" s="178" t="s">
        <v>603</v>
      </c>
    </row>
    <row r="31" spans="1:4" x14ac:dyDescent="0.2">
      <c r="A31" s="178" t="s">
        <v>112</v>
      </c>
      <c r="B31" s="178" t="s">
        <v>111</v>
      </c>
    </row>
    <row r="32" spans="1:4" x14ac:dyDescent="0.2">
      <c r="A32" s="178" t="s">
        <v>113</v>
      </c>
      <c r="B32" s="178" t="s">
        <v>89</v>
      </c>
    </row>
    <row r="33" spans="1:2" x14ac:dyDescent="0.2">
      <c r="A33" s="178" t="s">
        <v>114</v>
      </c>
      <c r="B33" s="178" t="s">
        <v>89</v>
      </c>
    </row>
    <row r="34" spans="1:2" x14ac:dyDescent="0.2">
      <c r="A34" s="178" t="s">
        <v>115</v>
      </c>
      <c r="B34" s="178" t="s">
        <v>89</v>
      </c>
    </row>
    <row r="35" spans="1:2" x14ac:dyDescent="0.2">
      <c r="A35" s="178" t="s">
        <v>597</v>
      </c>
      <c r="B35" s="178" t="s">
        <v>771</v>
      </c>
    </row>
    <row r="36" spans="1:2" x14ac:dyDescent="0.2">
      <c r="A36" s="178" t="s">
        <v>120</v>
      </c>
      <c r="B36" s="178" t="s">
        <v>119</v>
      </c>
    </row>
    <row r="37" spans="1:2" x14ac:dyDescent="0.2">
      <c r="A37" s="178" t="s">
        <v>121</v>
      </c>
      <c r="B37" s="178" t="s">
        <v>771</v>
      </c>
    </row>
    <row r="38" spans="1:2" x14ac:dyDescent="0.2">
      <c r="A38" s="178" t="s">
        <v>123</v>
      </c>
      <c r="B38" s="178" t="s">
        <v>67</v>
      </c>
    </row>
    <row r="39" spans="1:2" x14ac:dyDescent="0.2">
      <c r="A39" s="178" t="s">
        <v>124</v>
      </c>
      <c r="B39" s="178" t="s">
        <v>84</v>
      </c>
    </row>
    <row r="40" spans="1:2" x14ac:dyDescent="0.2">
      <c r="A40" s="178" t="s">
        <v>126</v>
      </c>
      <c r="B40" s="178" t="s">
        <v>602</v>
      </c>
    </row>
    <row r="41" spans="1:2" x14ac:dyDescent="0.2">
      <c r="A41" s="178" t="s">
        <v>130</v>
      </c>
      <c r="B41" s="178" t="s">
        <v>129</v>
      </c>
    </row>
    <row r="42" spans="1:2" x14ac:dyDescent="0.2">
      <c r="A42" s="178" t="s">
        <v>131</v>
      </c>
      <c r="B42" s="178" t="s">
        <v>55</v>
      </c>
    </row>
    <row r="43" spans="1:2" x14ac:dyDescent="0.2">
      <c r="A43" s="178" t="s">
        <v>132</v>
      </c>
      <c r="B43" s="178" t="s">
        <v>605</v>
      </c>
    </row>
    <row r="44" spans="1:2" x14ac:dyDescent="0.2">
      <c r="A44" s="178" t="s">
        <v>134</v>
      </c>
      <c r="B44" s="178" t="s">
        <v>133</v>
      </c>
    </row>
    <row r="45" spans="1:2" x14ac:dyDescent="0.2">
      <c r="A45" s="178" t="s">
        <v>928</v>
      </c>
      <c r="B45" s="178" t="s">
        <v>135</v>
      </c>
    </row>
    <row r="46" spans="1:2" x14ac:dyDescent="0.2">
      <c r="A46" s="178" t="s">
        <v>137</v>
      </c>
      <c r="B46" s="178" t="s">
        <v>136</v>
      </c>
    </row>
    <row r="47" spans="1:2" x14ac:dyDescent="0.2">
      <c r="A47" s="178" t="s">
        <v>139</v>
      </c>
      <c r="B47" s="178" t="s">
        <v>138</v>
      </c>
    </row>
    <row r="48" spans="1:2" x14ac:dyDescent="0.2">
      <c r="A48" s="178" t="s">
        <v>141</v>
      </c>
      <c r="B48" s="178" t="s">
        <v>140</v>
      </c>
    </row>
    <row r="49" spans="1:2" x14ac:dyDescent="0.2">
      <c r="A49" s="178" t="s">
        <v>142</v>
      </c>
      <c r="B49" s="178" t="s">
        <v>80</v>
      </c>
    </row>
    <row r="50" spans="1:2" x14ac:dyDescent="0.2">
      <c r="A50" s="178" t="s">
        <v>144</v>
      </c>
      <c r="B50" s="178" t="s">
        <v>143</v>
      </c>
    </row>
    <row r="51" spans="1:2" x14ac:dyDescent="0.2">
      <c r="A51" s="178" t="s">
        <v>145</v>
      </c>
      <c r="B51" s="178" t="s">
        <v>606</v>
      </c>
    </row>
    <row r="52" spans="1:2" x14ac:dyDescent="0.2">
      <c r="A52" s="178" t="s">
        <v>147</v>
      </c>
      <c r="B52" s="178" t="s">
        <v>146</v>
      </c>
    </row>
    <row r="53" spans="1:2" x14ac:dyDescent="0.2">
      <c r="A53" s="178" t="s">
        <v>149</v>
      </c>
      <c r="B53" s="178" t="s">
        <v>143</v>
      </c>
    </row>
    <row r="54" spans="1:2" x14ac:dyDescent="0.2">
      <c r="A54" s="178" t="s">
        <v>150</v>
      </c>
      <c r="B54" s="178" t="s">
        <v>140</v>
      </c>
    </row>
    <row r="55" spans="1:2" x14ac:dyDescent="0.2">
      <c r="A55" s="178" t="s">
        <v>638</v>
      </c>
      <c r="B55" s="178" t="s">
        <v>151</v>
      </c>
    </row>
    <row r="56" spans="1:2" x14ac:dyDescent="0.2">
      <c r="A56" s="178" t="s">
        <v>153</v>
      </c>
      <c r="B56" s="178" t="s">
        <v>99</v>
      </c>
    </row>
    <row r="57" spans="1:2" x14ac:dyDescent="0.2">
      <c r="A57" s="178" t="s">
        <v>154</v>
      </c>
      <c r="B57" s="178" t="s">
        <v>69</v>
      </c>
    </row>
    <row r="58" spans="1:2" x14ac:dyDescent="0.2">
      <c r="A58" s="178" t="s">
        <v>156</v>
      </c>
      <c r="B58" s="178" t="s">
        <v>155</v>
      </c>
    </row>
    <row r="59" spans="1:2" x14ac:dyDescent="0.2">
      <c r="A59" s="178" t="s">
        <v>158</v>
      </c>
      <c r="B59" s="178" t="s">
        <v>157</v>
      </c>
    </row>
    <row r="60" spans="1:2" x14ac:dyDescent="0.2">
      <c r="A60" s="178" t="s">
        <v>160</v>
      </c>
      <c r="B60" s="178" t="s">
        <v>159</v>
      </c>
    </row>
    <row r="61" spans="1:2" x14ac:dyDescent="0.2">
      <c r="A61" s="178" t="s">
        <v>162</v>
      </c>
      <c r="B61" s="178" t="s">
        <v>161</v>
      </c>
    </row>
    <row r="62" spans="1:2" x14ac:dyDescent="0.2">
      <c r="A62" s="178" t="s">
        <v>163</v>
      </c>
      <c r="B62" s="178" t="s">
        <v>59</v>
      </c>
    </row>
    <row r="63" spans="1:2" x14ac:dyDescent="0.2">
      <c r="A63" s="178" t="s">
        <v>164</v>
      </c>
      <c r="B63" s="178" t="s">
        <v>82</v>
      </c>
    </row>
    <row r="64" spans="1:2" x14ac:dyDescent="0.2">
      <c r="A64" s="178" t="s">
        <v>166</v>
      </c>
      <c r="B64" s="178" t="s">
        <v>165</v>
      </c>
    </row>
    <row r="65" spans="1:2" x14ac:dyDescent="0.2">
      <c r="A65" s="178" t="s">
        <v>167</v>
      </c>
      <c r="B65" s="178" t="s">
        <v>143</v>
      </c>
    </row>
    <row r="66" spans="1:2" x14ac:dyDescent="0.2">
      <c r="A66" s="178" t="s">
        <v>168</v>
      </c>
      <c r="B66" s="178" t="s">
        <v>771</v>
      </c>
    </row>
    <row r="67" spans="1:2" x14ac:dyDescent="0.2">
      <c r="A67" s="178" t="s">
        <v>169</v>
      </c>
      <c r="B67" s="178" t="s">
        <v>80</v>
      </c>
    </row>
    <row r="68" spans="1:2" x14ac:dyDescent="0.2">
      <c r="A68" s="178" t="s">
        <v>170</v>
      </c>
      <c r="B68" s="178" t="s">
        <v>771</v>
      </c>
    </row>
    <row r="69" spans="1:2" x14ac:dyDescent="0.2">
      <c r="A69" s="178" t="s">
        <v>171</v>
      </c>
      <c r="B69" s="178" t="s">
        <v>151</v>
      </c>
    </row>
    <row r="70" spans="1:2" x14ac:dyDescent="0.2">
      <c r="A70" s="178" t="s">
        <v>172</v>
      </c>
      <c r="B70" s="178" t="s">
        <v>136</v>
      </c>
    </row>
    <row r="71" spans="1:2" x14ac:dyDescent="0.2">
      <c r="A71" s="178" t="s">
        <v>173</v>
      </c>
      <c r="B71" s="178" t="s">
        <v>71</v>
      </c>
    </row>
    <row r="72" spans="1:2" x14ac:dyDescent="0.2">
      <c r="A72" s="178" t="s">
        <v>174</v>
      </c>
      <c r="B72" s="178" t="s">
        <v>84</v>
      </c>
    </row>
    <row r="73" spans="1:2" x14ac:dyDescent="0.2">
      <c r="A73" s="178" t="s">
        <v>175</v>
      </c>
      <c r="B73" s="178" t="s">
        <v>157</v>
      </c>
    </row>
    <row r="74" spans="1:2" x14ac:dyDescent="0.2">
      <c r="A74" s="178" t="s">
        <v>178</v>
      </c>
      <c r="B74" s="178" t="s">
        <v>67</v>
      </c>
    </row>
    <row r="75" spans="1:2" x14ac:dyDescent="0.2">
      <c r="A75" s="178" t="s">
        <v>180</v>
      </c>
      <c r="B75" s="178" t="s">
        <v>179</v>
      </c>
    </row>
    <row r="76" spans="1:2" x14ac:dyDescent="0.2">
      <c r="A76" s="178" t="s">
        <v>182</v>
      </c>
      <c r="B76" s="178" t="s">
        <v>181</v>
      </c>
    </row>
    <row r="77" spans="1:2" x14ac:dyDescent="0.2">
      <c r="A77" s="178" t="s">
        <v>184</v>
      </c>
      <c r="B77" s="178" t="s">
        <v>183</v>
      </c>
    </row>
    <row r="78" spans="1:2" x14ac:dyDescent="0.2">
      <c r="A78" s="178" t="s">
        <v>186</v>
      </c>
      <c r="B78" s="178" t="s">
        <v>185</v>
      </c>
    </row>
    <row r="79" spans="1:2" x14ac:dyDescent="0.2">
      <c r="A79" s="178" t="s">
        <v>188</v>
      </c>
      <c r="B79" s="178" t="s">
        <v>187</v>
      </c>
    </row>
    <row r="80" spans="1:2" x14ac:dyDescent="0.2">
      <c r="A80" s="178" t="s">
        <v>190</v>
      </c>
      <c r="B80" s="178" t="s">
        <v>189</v>
      </c>
    </row>
    <row r="81" spans="1:2" x14ac:dyDescent="0.2">
      <c r="A81" s="178" t="s">
        <v>194</v>
      </c>
      <c r="B81" s="178" t="s">
        <v>193</v>
      </c>
    </row>
    <row r="82" spans="1:2" x14ac:dyDescent="0.2">
      <c r="A82" s="178" t="s">
        <v>196</v>
      </c>
      <c r="B82" s="178" t="s">
        <v>195</v>
      </c>
    </row>
    <row r="83" spans="1:2" x14ac:dyDescent="0.2">
      <c r="A83" s="178" t="s">
        <v>198</v>
      </c>
      <c r="B83" s="178" t="s">
        <v>197</v>
      </c>
    </row>
    <row r="84" spans="1:2" x14ac:dyDescent="0.2">
      <c r="A84" s="178" t="s">
        <v>200</v>
      </c>
      <c r="B84" s="178" t="s">
        <v>199</v>
      </c>
    </row>
    <row r="85" spans="1:2" x14ac:dyDescent="0.2">
      <c r="A85" s="178" t="s">
        <v>202</v>
      </c>
      <c r="B85" s="178" t="s">
        <v>176</v>
      </c>
    </row>
    <row r="86" spans="1:2" x14ac:dyDescent="0.2">
      <c r="A86" s="178" t="s">
        <v>205</v>
      </c>
      <c r="B86" s="178" t="s">
        <v>204</v>
      </c>
    </row>
    <row r="87" spans="1:2" x14ac:dyDescent="0.2">
      <c r="A87" s="178" t="s">
        <v>207</v>
      </c>
      <c r="B87" s="178" t="s">
        <v>206</v>
      </c>
    </row>
    <row r="88" spans="1:2" x14ac:dyDescent="0.2">
      <c r="A88" s="178" t="s">
        <v>208</v>
      </c>
      <c r="B88" s="178" t="s">
        <v>165</v>
      </c>
    </row>
    <row r="89" spans="1:2" x14ac:dyDescent="0.2">
      <c r="A89" s="178" t="s">
        <v>209</v>
      </c>
      <c r="B89" s="178" t="s">
        <v>165</v>
      </c>
    </row>
    <row r="90" spans="1:2" x14ac:dyDescent="0.2">
      <c r="A90" s="178" t="s">
        <v>211</v>
      </c>
      <c r="B90" s="178" t="s">
        <v>210</v>
      </c>
    </row>
    <row r="91" spans="1:2" x14ac:dyDescent="0.2">
      <c r="A91" s="178" t="s">
        <v>214</v>
      </c>
      <c r="B91" s="178" t="s">
        <v>78</v>
      </c>
    </row>
    <row r="92" spans="1:2" x14ac:dyDescent="0.2">
      <c r="A92" s="178" t="s">
        <v>215</v>
      </c>
      <c r="B92" s="178" t="s">
        <v>127</v>
      </c>
    </row>
    <row r="93" spans="1:2" x14ac:dyDescent="0.2">
      <c r="A93" s="178" t="s">
        <v>216</v>
      </c>
      <c r="B93" s="178" t="s">
        <v>76</v>
      </c>
    </row>
    <row r="94" spans="1:2" x14ac:dyDescent="0.2">
      <c r="A94" s="178" t="s">
        <v>217</v>
      </c>
      <c r="B94" s="178" t="s">
        <v>84</v>
      </c>
    </row>
    <row r="95" spans="1:2" x14ac:dyDescent="0.2">
      <c r="A95" s="178" t="s">
        <v>222</v>
      </c>
      <c r="B95" s="178" t="s">
        <v>771</v>
      </c>
    </row>
    <row r="96" spans="1:2" x14ac:dyDescent="0.2">
      <c r="A96" s="178" t="s">
        <v>223</v>
      </c>
      <c r="B96" s="178" t="s">
        <v>82</v>
      </c>
    </row>
    <row r="97" spans="1:2" x14ac:dyDescent="0.2">
      <c r="A97" s="178" t="s">
        <v>224</v>
      </c>
      <c r="B97" s="178" t="s">
        <v>86</v>
      </c>
    </row>
    <row r="98" spans="1:2" x14ac:dyDescent="0.2">
      <c r="A98" s="178" t="s">
        <v>226</v>
      </c>
      <c r="B98" s="178" t="s">
        <v>225</v>
      </c>
    </row>
    <row r="99" spans="1:2" x14ac:dyDescent="0.2">
      <c r="A99" s="178" t="s">
        <v>227</v>
      </c>
      <c r="B99" s="178" t="s">
        <v>225</v>
      </c>
    </row>
    <row r="100" spans="1:2" x14ac:dyDescent="0.2">
      <c r="A100" s="178" t="s">
        <v>228</v>
      </c>
      <c r="B100" s="178" t="s">
        <v>225</v>
      </c>
    </row>
    <row r="101" spans="1:2" x14ac:dyDescent="0.2">
      <c r="A101" s="178" t="s">
        <v>231</v>
      </c>
      <c r="B101" s="178" t="s">
        <v>771</v>
      </c>
    </row>
    <row r="102" spans="1:2" x14ac:dyDescent="0.2">
      <c r="A102" s="178" t="s">
        <v>232</v>
      </c>
      <c r="B102" s="178" t="s">
        <v>187</v>
      </c>
    </row>
    <row r="103" spans="1:2" x14ac:dyDescent="0.2">
      <c r="A103" s="178" t="s">
        <v>234</v>
      </c>
      <c r="B103" s="178" t="s">
        <v>233</v>
      </c>
    </row>
    <row r="104" spans="1:2" x14ac:dyDescent="0.2">
      <c r="A104" s="178" t="s">
        <v>236</v>
      </c>
      <c r="B104" s="178" t="s">
        <v>923</v>
      </c>
    </row>
    <row r="105" spans="1:2" x14ac:dyDescent="0.2">
      <c r="A105" s="178" t="s">
        <v>238</v>
      </c>
      <c r="B105" s="178" t="s">
        <v>237</v>
      </c>
    </row>
    <row r="106" spans="1:2" x14ac:dyDescent="0.2">
      <c r="A106" s="178" t="s">
        <v>241</v>
      </c>
      <c r="B106" s="178" t="s">
        <v>143</v>
      </c>
    </row>
    <row r="107" spans="1:2" x14ac:dyDescent="0.2">
      <c r="A107" s="178" t="s">
        <v>242</v>
      </c>
      <c r="B107" s="178" t="s">
        <v>78</v>
      </c>
    </row>
    <row r="108" spans="1:2" x14ac:dyDescent="0.2">
      <c r="A108" s="178" t="s">
        <v>243</v>
      </c>
      <c r="B108" s="178" t="s">
        <v>143</v>
      </c>
    </row>
    <row r="109" spans="1:2" x14ac:dyDescent="0.2">
      <c r="A109" s="178" t="s">
        <v>247</v>
      </c>
      <c r="B109" s="178" t="s">
        <v>129</v>
      </c>
    </row>
    <row r="110" spans="1:2" x14ac:dyDescent="0.2">
      <c r="A110" s="178" t="s">
        <v>248</v>
      </c>
      <c r="B110" s="178" t="s">
        <v>102</v>
      </c>
    </row>
    <row r="111" spans="1:2" x14ac:dyDescent="0.2">
      <c r="A111" s="178" t="s">
        <v>250</v>
      </c>
      <c r="B111" s="178" t="s">
        <v>249</v>
      </c>
    </row>
    <row r="112" spans="1:2" x14ac:dyDescent="0.2">
      <c r="A112" s="178" t="s">
        <v>252</v>
      </c>
      <c r="B112" s="178" t="s">
        <v>251</v>
      </c>
    </row>
    <row r="113" spans="1:2" ht="15" x14ac:dyDescent="0.25">
      <c r="A113" s="211" t="s">
        <v>890</v>
      </c>
      <c r="B113" s="212" t="s">
        <v>269</v>
      </c>
    </row>
    <row r="114" spans="1:2" x14ac:dyDescent="0.2">
      <c r="A114" s="178" t="s">
        <v>256</v>
      </c>
      <c r="B114" s="178" t="s">
        <v>255</v>
      </c>
    </row>
    <row r="115" spans="1:2" x14ac:dyDescent="0.2">
      <c r="A115" s="178" t="s">
        <v>257</v>
      </c>
      <c r="B115" s="178" t="s">
        <v>161</v>
      </c>
    </row>
    <row r="116" spans="1:2" x14ac:dyDescent="0.2">
      <c r="A116" s="178" t="s">
        <v>258</v>
      </c>
      <c r="B116" s="178" t="s">
        <v>71</v>
      </c>
    </row>
    <row r="117" spans="1:2" x14ac:dyDescent="0.2">
      <c r="A117" s="178" t="s">
        <v>259</v>
      </c>
      <c r="B117" s="178" t="s">
        <v>89</v>
      </c>
    </row>
    <row r="118" spans="1:2" x14ac:dyDescent="0.2">
      <c r="A118" s="178" t="s">
        <v>260</v>
      </c>
      <c r="B118" s="178" t="s">
        <v>197</v>
      </c>
    </row>
    <row r="119" spans="1:2" x14ac:dyDescent="0.2">
      <c r="A119" s="178" t="s">
        <v>262</v>
      </c>
      <c r="B119" s="178" t="s">
        <v>261</v>
      </c>
    </row>
    <row r="120" spans="1:2" x14ac:dyDescent="0.2">
      <c r="A120" s="178" t="s">
        <v>268</v>
      </c>
      <c r="B120" s="178" t="s">
        <v>267</v>
      </c>
    </row>
    <row r="121" spans="1:2" x14ac:dyDescent="0.2">
      <c r="A121" s="178" t="s">
        <v>270</v>
      </c>
      <c r="B121" s="178" t="s">
        <v>269</v>
      </c>
    </row>
    <row r="122" spans="1:2" x14ac:dyDescent="0.2">
      <c r="A122" s="178" t="s">
        <v>272</v>
      </c>
      <c r="B122" s="178" t="s">
        <v>271</v>
      </c>
    </row>
    <row r="123" spans="1:2" x14ac:dyDescent="0.2">
      <c r="A123" s="178" t="s">
        <v>276</v>
      </c>
      <c r="B123" s="178" t="s">
        <v>275</v>
      </c>
    </row>
    <row r="124" spans="1:2" x14ac:dyDescent="0.2">
      <c r="A124" s="178" t="s">
        <v>278</v>
      </c>
      <c r="B124" s="178" t="s">
        <v>277</v>
      </c>
    </row>
    <row r="125" spans="1:2" x14ac:dyDescent="0.2">
      <c r="A125" s="178" t="s">
        <v>279</v>
      </c>
      <c r="B125" s="178" t="s">
        <v>63</v>
      </c>
    </row>
    <row r="126" spans="1:2" x14ac:dyDescent="0.2">
      <c r="A126" s="178" t="s">
        <v>282</v>
      </c>
      <c r="B126" s="178" t="s">
        <v>281</v>
      </c>
    </row>
    <row r="127" spans="1:2" x14ac:dyDescent="0.2">
      <c r="A127" s="178" t="s">
        <v>283</v>
      </c>
      <c r="B127" s="178" t="s">
        <v>94</v>
      </c>
    </row>
    <row r="128" spans="1:2" x14ac:dyDescent="0.2">
      <c r="A128" s="178" t="s">
        <v>284</v>
      </c>
      <c r="B128" s="178" t="s">
        <v>206</v>
      </c>
    </row>
    <row r="129" spans="1:2" x14ac:dyDescent="0.2">
      <c r="A129" s="178" t="s">
        <v>285</v>
      </c>
      <c r="B129" s="178" t="s">
        <v>135</v>
      </c>
    </row>
    <row r="130" spans="1:2" x14ac:dyDescent="0.2">
      <c r="A130" s="178" t="s">
        <v>286</v>
      </c>
      <c r="B130" s="178" t="s">
        <v>67</v>
      </c>
    </row>
    <row r="131" spans="1:2" x14ac:dyDescent="0.2">
      <c r="A131" s="178" t="s">
        <v>288</v>
      </c>
      <c r="B131" s="178" t="s">
        <v>287</v>
      </c>
    </row>
    <row r="132" spans="1:2" x14ac:dyDescent="0.2">
      <c r="A132" s="178" t="s">
        <v>289</v>
      </c>
      <c r="B132" s="178" t="s">
        <v>771</v>
      </c>
    </row>
    <row r="133" spans="1:2" x14ac:dyDescent="0.2">
      <c r="A133" s="178" t="s">
        <v>290</v>
      </c>
      <c r="B133" s="178" t="s">
        <v>82</v>
      </c>
    </row>
    <row r="134" spans="1:2" x14ac:dyDescent="0.2">
      <c r="A134" s="178" t="s">
        <v>291</v>
      </c>
      <c r="B134" s="178" t="s">
        <v>146</v>
      </c>
    </row>
    <row r="135" spans="1:2" x14ac:dyDescent="0.2">
      <c r="A135" s="178" t="s">
        <v>292</v>
      </c>
      <c r="B135" s="178" t="s">
        <v>89</v>
      </c>
    </row>
    <row r="136" spans="1:2" x14ac:dyDescent="0.2">
      <c r="A136" s="178" t="s">
        <v>294</v>
      </c>
      <c r="B136" s="178" t="s">
        <v>293</v>
      </c>
    </row>
    <row r="137" spans="1:2" x14ac:dyDescent="0.2">
      <c r="A137" s="178" t="s">
        <v>769</v>
      </c>
      <c r="B137" s="178" t="s">
        <v>771</v>
      </c>
    </row>
    <row r="138" spans="1:2" x14ac:dyDescent="0.2">
      <c r="A138" s="178" t="s">
        <v>296</v>
      </c>
      <c r="B138" s="178" t="s">
        <v>295</v>
      </c>
    </row>
    <row r="139" spans="1:2" x14ac:dyDescent="0.2">
      <c r="A139" s="178" t="s">
        <v>300</v>
      </c>
      <c r="B139" s="178" t="s">
        <v>192</v>
      </c>
    </row>
    <row r="140" spans="1:2" x14ac:dyDescent="0.2">
      <c r="A140" s="178" t="s">
        <v>301</v>
      </c>
      <c r="B140" s="178" t="s">
        <v>225</v>
      </c>
    </row>
    <row r="141" spans="1:2" x14ac:dyDescent="0.2">
      <c r="A141" s="178" t="s">
        <v>302</v>
      </c>
      <c r="B141" s="178" t="s">
        <v>133</v>
      </c>
    </row>
    <row r="142" spans="1:2" x14ac:dyDescent="0.2">
      <c r="A142" s="178" t="s">
        <v>303</v>
      </c>
      <c r="B142" s="178" t="s">
        <v>245</v>
      </c>
    </row>
    <row r="143" spans="1:2" x14ac:dyDescent="0.2">
      <c r="A143" s="178" t="s">
        <v>304</v>
      </c>
      <c r="B143" s="178" t="s">
        <v>84</v>
      </c>
    </row>
    <row r="144" spans="1:2" x14ac:dyDescent="0.2">
      <c r="A144" s="178" t="s">
        <v>305</v>
      </c>
      <c r="B144" s="178" t="s">
        <v>89</v>
      </c>
    </row>
    <row r="145" spans="1:2" x14ac:dyDescent="0.2">
      <c r="A145" s="178" t="s">
        <v>307</v>
      </c>
      <c r="B145" s="213" t="s">
        <v>287</v>
      </c>
    </row>
    <row r="146" spans="1:2" x14ac:dyDescent="0.2">
      <c r="A146" s="178" t="s">
        <v>311</v>
      </c>
      <c r="B146" s="178" t="s">
        <v>310</v>
      </c>
    </row>
    <row r="147" spans="1:2" x14ac:dyDescent="0.2">
      <c r="A147" s="178" t="s">
        <v>314</v>
      </c>
      <c r="B147" s="178" t="s">
        <v>313</v>
      </c>
    </row>
    <row r="148" spans="1:2" x14ac:dyDescent="0.2">
      <c r="A148" s="178" t="s">
        <v>315</v>
      </c>
      <c r="B148" s="178" t="s">
        <v>249</v>
      </c>
    </row>
    <row r="149" spans="1:2" x14ac:dyDescent="0.2">
      <c r="A149" s="178" t="s">
        <v>316</v>
      </c>
      <c r="B149" s="178" t="s">
        <v>151</v>
      </c>
    </row>
    <row r="150" spans="1:2" x14ac:dyDescent="0.2">
      <c r="A150" s="178" t="s">
        <v>317</v>
      </c>
      <c r="B150" s="178" t="s">
        <v>89</v>
      </c>
    </row>
    <row r="151" spans="1:2" x14ac:dyDescent="0.2">
      <c r="A151" s="178" t="s">
        <v>319</v>
      </c>
      <c r="B151" s="178" t="s">
        <v>318</v>
      </c>
    </row>
    <row r="152" spans="1:2" x14ac:dyDescent="0.2">
      <c r="A152" s="178" t="s">
        <v>321</v>
      </c>
      <c r="B152" s="178" t="s">
        <v>320</v>
      </c>
    </row>
    <row r="153" spans="1:2" x14ac:dyDescent="0.2">
      <c r="A153" s="178" t="s">
        <v>322</v>
      </c>
      <c r="B153" s="178" t="s">
        <v>159</v>
      </c>
    </row>
    <row r="154" spans="1:2" x14ac:dyDescent="0.2">
      <c r="A154" s="178" t="s">
        <v>323</v>
      </c>
      <c r="B154" s="178" t="s">
        <v>94</v>
      </c>
    </row>
    <row r="155" spans="1:2" x14ac:dyDescent="0.2">
      <c r="A155" s="178" t="s">
        <v>324</v>
      </c>
      <c r="B155" s="178" t="s">
        <v>155</v>
      </c>
    </row>
    <row r="156" spans="1:2" x14ac:dyDescent="0.2">
      <c r="A156" s="178" t="s">
        <v>326</v>
      </c>
      <c r="B156" s="178" t="s">
        <v>325</v>
      </c>
    </row>
    <row r="157" spans="1:2" x14ac:dyDescent="0.2">
      <c r="A157" s="178" t="s">
        <v>329</v>
      </c>
      <c r="B157" s="178" t="s">
        <v>362</v>
      </c>
    </row>
    <row r="158" spans="1:2" x14ac:dyDescent="0.2">
      <c r="A158" s="178" t="s">
        <v>330</v>
      </c>
      <c r="B158" s="178" t="s">
        <v>161</v>
      </c>
    </row>
    <row r="159" spans="1:2" x14ac:dyDescent="0.2">
      <c r="A159" s="178" t="s">
        <v>332</v>
      </c>
      <c r="B159" s="178" t="s">
        <v>331</v>
      </c>
    </row>
    <row r="160" spans="1:2" x14ac:dyDescent="0.2">
      <c r="A160" s="178" t="s">
        <v>333</v>
      </c>
      <c r="B160" s="178" t="s">
        <v>136</v>
      </c>
    </row>
    <row r="161" spans="1:2" x14ac:dyDescent="0.2">
      <c r="A161" s="178" t="s">
        <v>335</v>
      </c>
      <c r="B161" s="178" t="s">
        <v>334</v>
      </c>
    </row>
    <row r="162" spans="1:2" x14ac:dyDescent="0.2">
      <c r="A162" s="178" t="s">
        <v>336</v>
      </c>
      <c r="B162" s="178" t="s">
        <v>89</v>
      </c>
    </row>
    <row r="163" spans="1:2" ht="15" x14ac:dyDescent="0.25">
      <c r="A163" s="211" t="s">
        <v>891</v>
      </c>
      <c r="B163" s="212" t="s">
        <v>351</v>
      </c>
    </row>
    <row r="164" spans="1:2" x14ac:dyDescent="0.2">
      <c r="A164" s="178" t="s">
        <v>337</v>
      </c>
      <c r="B164" s="178" t="s">
        <v>328</v>
      </c>
    </row>
    <row r="165" spans="1:2" x14ac:dyDescent="0.2">
      <c r="A165" s="178" t="s">
        <v>338</v>
      </c>
      <c r="B165" s="178" t="s">
        <v>55</v>
      </c>
    </row>
    <row r="166" spans="1:2" x14ac:dyDescent="0.2">
      <c r="A166" s="178" t="s">
        <v>340</v>
      </c>
      <c r="B166" s="178" t="s">
        <v>176</v>
      </c>
    </row>
    <row r="167" spans="1:2" x14ac:dyDescent="0.2">
      <c r="A167" s="178" t="s">
        <v>342</v>
      </c>
      <c r="B167" s="178" t="s">
        <v>89</v>
      </c>
    </row>
    <row r="168" spans="1:2" x14ac:dyDescent="0.2">
      <c r="A168" s="178" t="s">
        <v>348</v>
      </c>
      <c r="B168" s="178" t="s">
        <v>347</v>
      </c>
    </row>
    <row r="169" spans="1:2" x14ac:dyDescent="0.2">
      <c r="A169" s="178" t="s">
        <v>349</v>
      </c>
      <c r="B169" s="178" t="s">
        <v>89</v>
      </c>
    </row>
    <row r="170" spans="1:2" x14ac:dyDescent="0.2">
      <c r="A170" s="178" t="s">
        <v>350</v>
      </c>
      <c r="B170" s="178" t="s">
        <v>129</v>
      </c>
    </row>
    <row r="171" spans="1:2" ht="15" x14ac:dyDescent="0.25">
      <c r="A171" s="211" t="s">
        <v>892</v>
      </c>
      <c r="B171" s="212" t="s">
        <v>351</v>
      </c>
    </row>
    <row r="172" spans="1:2" x14ac:dyDescent="0.2">
      <c r="A172" s="178" t="s">
        <v>353</v>
      </c>
      <c r="B172" s="178" t="s">
        <v>245</v>
      </c>
    </row>
    <row r="173" spans="1:2" x14ac:dyDescent="0.2">
      <c r="A173" s="178" t="s">
        <v>355</v>
      </c>
      <c r="B173" s="178" t="s">
        <v>354</v>
      </c>
    </row>
    <row r="174" spans="1:2" x14ac:dyDescent="0.2">
      <c r="A174" s="178" t="s">
        <v>359</v>
      </c>
      <c r="B174" s="178" t="s">
        <v>67</v>
      </c>
    </row>
    <row r="175" spans="1:2" x14ac:dyDescent="0.2">
      <c r="A175" s="178" t="s">
        <v>363</v>
      </c>
      <c r="B175" s="178" t="s">
        <v>362</v>
      </c>
    </row>
    <row r="176" spans="1:2" x14ac:dyDescent="0.2">
      <c r="A176" s="178" t="s">
        <v>365</v>
      </c>
      <c r="B176" s="178" t="s">
        <v>364</v>
      </c>
    </row>
    <row r="177" spans="1:2" x14ac:dyDescent="0.2">
      <c r="A177" s="178" t="s">
        <v>372</v>
      </c>
      <c r="B177" s="178" t="s">
        <v>371</v>
      </c>
    </row>
    <row r="178" spans="1:2" x14ac:dyDescent="0.2">
      <c r="A178" s="178" t="s">
        <v>374</v>
      </c>
      <c r="B178" s="178" t="s">
        <v>71</v>
      </c>
    </row>
    <row r="179" spans="1:2" x14ac:dyDescent="0.2">
      <c r="A179" s="178" t="s">
        <v>375</v>
      </c>
      <c r="B179" s="178" t="s">
        <v>218</v>
      </c>
    </row>
    <row r="180" spans="1:2" x14ac:dyDescent="0.2">
      <c r="A180" s="178" t="s">
        <v>379</v>
      </c>
      <c r="B180" s="178" t="s">
        <v>193</v>
      </c>
    </row>
    <row r="181" spans="1:2" x14ac:dyDescent="0.2">
      <c r="A181" s="178" t="s">
        <v>380</v>
      </c>
      <c r="B181" s="178" t="s">
        <v>89</v>
      </c>
    </row>
    <row r="182" spans="1:2" x14ac:dyDescent="0.2">
      <c r="A182" s="178" t="s">
        <v>383</v>
      </c>
      <c r="B182" s="178" t="s">
        <v>261</v>
      </c>
    </row>
    <row r="183" spans="1:2" x14ac:dyDescent="0.2">
      <c r="A183" s="178" t="s">
        <v>384</v>
      </c>
      <c r="B183" s="178" t="s">
        <v>255</v>
      </c>
    </row>
    <row r="184" spans="1:2" x14ac:dyDescent="0.2">
      <c r="A184" s="178" t="s">
        <v>385</v>
      </c>
      <c r="B184" s="178" t="s">
        <v>67</v>
      </c>
    </row>
    <row r="185" spans="1:2" x14ac:dyDescent="0.2">
      <c r="A185" s="178" t="s">
        <v>388</v>
      </c>
      <c r="B185" s="178" t="s">
        <v>771</v>
      </c>
    </row>
    <row r="186" spans="1:2" x14ac:dyDescent="0.2">
      <c r="A186" s="178" t="s">
        <v>389</v>
      </c>
      <c r="B186" s="178" t="s">
        <v>60</v>
      </c>
    </row>
    <row r="187" spans="1:2" x14ac:dyDescent="0.2">
      <c r="A187" s="178" t="s">
        <v>390</v>
      </c>
      <c r="B187" s="178" t="s">
        <v>771</v>
      </c>
    </row>
    <row r="188" spans="1:2" x14ac:dyDescent="0.2">
      <c r="A188" s="178" t="s">
        <v>392</v>
      </c>
      <c r="B188" s="178" t="s">
        <v>76</v>
      </c>
    </row>
    <row r="189" spans="1:2" x14ac:dyDescent="0.2">
      <c r="A189" s="178" t="s">
        <v>395</v>
      </c>
      <c r="B189" s="178" t="s">
        <v>394</v>
      </c>
    </row>
    <row r="190" spans="1:2" x14ac:dyDescent="0.2">
      <c r="A190" s="178" t="s">
        <v>396</v>
      </c>
      <c r="B190" s="178" t="s">
        <v>98</v>
      </c>
    </row>
    <row r="191" spans="1:2" x14ac:dyDescent="0.2">
      <c r="A191" s="178" t="s">
        <v>399</v>
      </c>
      <c r="B191" s="178" t="s">
        <v>398</v>
      </c>
    </row>
    <row r="192" spans="1:2" x14ac:dyDescent="0.2">
      <c r="A192" s="178" t="s">
        <v>401</v>
      </c>
      <c r="B192" s="178" t="s">
        <v>400</v>
      </c>
    </row>
    <row r="193" spans="1:2" x14ac:dyDescent="0.2">
      <c r="A193" s="178" t="s">
        <v>403</v>
      </c>
      <c r="B193" s="178" t="s">
        <v>402</v>
      </c>
    </row>
    <row r="194" spans="1:2" x14ac:dyDescent="0.2">
      <c r="A194" s="178" t="s">
        <v>405</v>
      </c>
      <c r="B194" s="178" t="s">
        <v>404</v>
      </c>
    </row>
    <row r="195" spans="1:2" x14ac:dyDescent="0.2">
      <c r="A195" s="178" t="s">
        <v>406</v>
      </c>
      <c r="B195" s="178" t="s">
        <v>218</v>
      </c>
    </row>
    <row r="196" spans="1:2" x14ac:dyDescent="0.2">
      <c r="A196" s="178" t="s">
        <v>410</v>
      </c>
      <c r="B196" s="178" t="s">
        <v>193</v>
      </c>
    </row>
    <row r="197" spans="1:2" x14ac:dyDescent="0.2">
      <c r="A197" s="178" t="s">
        <v>411</v>
      </c>
      <c r="B197" s="178" t="s">
        <v>89</v>
      </c>
    </row>
    <row r="198" spans="1:2" ht="15" x14ac:dyDescent="0.25">
      <c r="A198" s="211" t="s">
        <v>893</v>
      </c>
      <c r="B198" s="178" t="s">
        <v>111</v>
      </c>
    </row>
    <row r="199" spans="1:2" x14ac:dyDescent="0.2">
      <c r="A199" s="178" t="s">
        <v>413</v>
      </c>
      <c r="B199" s="178" t="s">
        <v>102</v>
      </c>
    </row>
    <row r="200" spans="1:2" x14ac:dyDescent="0.2">
      <c r="A200" s="178" t="s">
        <v>417</v>
      </c>
      <c r="B200" s="178" t="s">
        <v>416</v>
      </c>
    </row>
    <row r="201" spans="1:2" x14ac:dyDescent="0.2">
      <c r="A201" s="178" t="s">
        <v>418</v>
      </c>
      <c r="B201" s="178" t="s">
        <v>334</v>
      </c>
    </row>
    <row r="202" spans="1:2" x14ac:dyDescent="0.2">
      <c r="A202" s="178" t="s">
        <v>420</v>
      </c>
      <c r="B202" s="178" t="s">
        <v>419</v>
      </c>
    </row>
    <row r="203" spans="1:2" ht="15" x14ac:dyDescent="0.25">
      <c r="A203" s="211" t="s">
        <v>894</v>
      </c>
      <c r="B203" s="212" t="s">
        <v>269</v>
      </c>
    </row>
    <row r="204" spans="1:2" x14ac:dyDescent="0.2">
      <c r="A204" s="178" t="s">
        <v>425</v>
      </c>
      <c r="B204" s="178" t="s">
        <v>424</v>
      </c>
    </row>
    <row r="205" spans="1:2" x14ac:dyDescent="0.2">
      <c r="A205" s="178" t="s">
        <v>426</v>
      </c>
      <c r="B205" s="178" t="s">
        <v>199</v>
      </c>
    </row>
    <row r="206" spans="1:2" x14ac:dyDescent="0.2">
      <c r="A206" s="178" t="s">
        <v>427</v>
      </c>
      <c r="B206" s="178" t="s">
        <v>67</v>
      </c>
    </row>
    <row r="207" spans="1:2" x14ac:dyDescent="0.2">
      <c r="A207" s="178" t="s">
        <v>431</v>
      </c>
      <c r="B207" s="178" t="s">
        <v>430</v>
      </c>
    </row>
    <row r="208" spans="1:2" x14ac:dyDescent="0.2">
      <c r="A208" s="178" t="s">
        <v>432</v>
      </c>
      <c r="B208" s="178" t="s">
        <v>218</v>
      </c>
    </row>
    <row r="209" spans="1:2" x14ac:dyDescent="0.2">
      <c r="A209" s="178" t="s">
        <v>433</v>
      </c>
      <c r="B209" s="178" t="s">
        <v>143</v>
      </c>
    </row>
    <row r="210" spans="1:2" x14ac:dyDescent="0.2">
      <c r="A210" s="178" t="s">
        <v>435</v>
      </c>
      <c r="B210" s="178" t="s">
        <v>434</v>
      </c>
    </row>
    <row r="211" spans="1:2" x14ac:dyDescent="0.2">
      <c r="A211" s="178" t="s">
        <v>436</v>
      </c>
      <c r="B211" s="178" t="s">
        <v>89</v>
      </c>
    </row>
    <row r="212" spans="1:2" x14ac:dyDescent="0.2">
      <c r="A212" s="178" t="s">
        <v>441</v>
      </c>
      <c r="B212" s="178" t="s">
        <v>440</v>
      </c>
    </row>
    <row r="213" spans="1:2" x14ac:dyDescent="0.2">
      <c r="A213" s="178" t="s">
        <v>444</v>
      </c>
      <c r="B213" s="178" t="s">
        <v>443</v>
      </c>
    </row>
    <row r="214" spans="1:2" x14ac:dyDescent="0.2">
      <c r="A214" s="178" t="s">
        <v>445</v>
      </c>
      <c r="B214" s="178" t="s">
        <v>84</v>
      </c>
    </row>
    <row r="215" spans="1:2" x14ac:dyDescent="0.2">
      <c r="A215" s="178" t="s">
        <v>446</v>
      </c>
      <c r="B215" s="178" t="s">
        <v>76</v>
      </c>
    </row>
    <row r="216" spans="1:2" x14ac:dyDescent="0.2">
      <c r="A216" s="178" t="s">
        <v>449</v>
      </c>
      <c r="B216" s="178" t="s">
        <v>94</v>
      </c>
    </row>
    <row r="217" spans="1:2" x14ac:dyDescent="0.2">
      <c r="A217" s="178" t="s">
        <v>450</v>
      </c>
      <c r="B217" s="178" t="s">
        <v>443</v>
      </c>
    </row>
    <row r="218" spans="1:2" x14ac:dyDescent="0.2">
      <c r="A218" s="178" t="s">
        <v>451</v>
      </c>
      <c r="B218" s="178" t="s">
        <v>206</v>
      </c>
    </row>
    <row r="219" spans="1:2" x14ac:dyDescent="0.2">
      <c r="A219" s="178" t="s">
        <v>453</v>
      </c>
      <c r="B219" s="178" t="s">
        <v>452</v>
      </c>
    </row>
    <row r="220" spans="1:2" x14ac:dyDescent="0.2">
      <c r="A220" s="178" t="s">
        <v>456</v>
      </c>
      <c r="B220" s="178" t="s">
        <v>455</v>
      </c>
    </row>
    <row r="221" spans="1:2" x14ac:dyDescent="0.2">
      <c r="A221" s="178" t="s">
        <v>458</v>
      </c>
      <c r="B221" s="178" t="s">
        <v>176</v>
      </c>
    </row>
    <row r="222" spans="1:2" x14ac:dyDescent="0.2">
      <c r="A222" s="178" t="s">
        <v>642</v>
      </c>
      <c r="B222" s="178" t="s">
        <v>151</v>
      </c>
    </row>
    <row r="223" spans="1:2" x14ac:dyDescent="0.2">
      <c r="A223" s="178" t="s">
        <v>896</v>
      </c>
      <c r="B223" s="178" t="s">
        <v>895</v>
      </c>
    </row>
    <row r="224" spans="1:2" x14ac:dyDescent="0.2">
      <c r="A224" s="178" t="s">
        <v>683</v>
      </c>
      <c r="B224" s="178" t="s">
        <v>771</v>
      </c>
    </row>
    <row r="225" spans="1:2" x14ac:dyDescent="0.2">
      <c r="A225" s="178" t="s">
        <v>460</v>
      </c>
      <c r="B225" s="178" t="s">
        <v>157</v>
      </c>
    </row>
    <row r="226" spans="1:2" x14ac:dyDescent="0.2">
      <c r="A226" s="178" t="s">
        <v>461</v>
      </c>
      <c r="B226" s="178" t="s">
        <v>143</v>
      </c>
    </row>
    <row r="227" spans="1:2" x14ac:dyDescent="0.2">
      <c r="A227" s="178" t="s">
        <v>462</v>
      </c>
      <c r="B227" s="178" t="s">
        <v>89</v>
      </c>
    </row>
    <row r="228" spans="1:2" x14ac:dyDescent="0.2">
      <c r="A228" s="178" t="s">
        <v>463</v>
      </c>
      <c r="B228" s="178" t="s">
        <v>67</v>
      </c>
    </row>
    <row r="229" spans="1:2" x14ac:dyDescent="0.2">
      <c r="A229" s="178" t="s">
        <v>465</v>
      </c>
      <c r="B229" s="178" t="s">
        <v>464</v>
      </c>
    </row>
    <row r="230" spans="1:2" ht="15" x14ac:dyDescent="0.25">
      <c r="A230" s="211" t="s">
        <v>897</v>
      </c>
      <c r="B230" s="212" t="s">
        <v>269</v>
      </c>
    </row>
    <row r="231" spans="1:2" x14ac:dyDescent="0.2">
      <c r="A231" s="178" t="s">
        <v>468</v>
      </c>
      <c r="B231" s="178" t="s">
        <v>771</v>
      </c>
    </row>
    <row r="232" spans="1:2" x14ac:dyDescent="0.2">
      <c r="A232" s="178" t="s">
        <v>472</v>
      </c>
      <c r="B232" s="178" t="s">
        <v>930</v>
      </c>
    </row>
    <row r="233" spans="1:2" x14ac:dyDescent="0.2">
      <c r="A233" s="178" t="s">
        <v>473</v>
      </c>
      <c r="B233" s="178" t="s">
        <v>245</v>
      </c>
    </row>
    <row r="234" spans="1:2" x14ac:dyDescent="0.2">
      <c r="A234" s="178" t="s">
        <v>474</v>
      </c>
      <c r="B234" s="178" t="s">
        <v>143</v>
      </c>
    </row>
    <row r="235" spans="1:2" x14ac:dyDescent="0.2">
      <c r="A235" s="178" t="s">
        <v>479</v>
      </c>
      <c r="B235" s="178" t="s">
        <v>119</v>
      </c>
    </row>
    <row r="236" spans="1:2" x14ac:dyDescent="0.2">
      <c r="A236" s="178" t="s">
        <v>482</v>
      </c>
      <c r="B236" s="178" t="s">
        <v>481</v>
      </c>
    </row>
    <row r="237" spans="1:2" x14ac:dyDescent="0.2">
      <c r="A237" s="178" t="s">
        <v>483</v>
      </c>
      <c r="B237" s="178" t="s">
        <v>80</v>
      </c>
    </row>
    <row r="238" spans="1:2" x14ac:dyDescent="0.2">
      <c r="A238" s="178" t="s">
        <v>484</v>
      </c>
      <c r="B238" s="178" t="s">
        <v>176</v>
      </c>
    </row>
    <row r="239" spans="1:2" x14ac:dyDescent="0.2">
      <c r="A239" s="178" t="s">
        <v>485</v>
      </c>
      <c r="B239" s="178" t="s">
        <v>78</v>
      </c>
    </row>
    <row r="240" spans="1:2" x14ac:dyDescent="0.2">
      <c r="A240" s="178" t="s">
        <v>486</v>
      </c>
      <c r="B240" s="178" t="s">
        <v>424</v>
      </c>
    </row>
    <row r="241" spans="1:2" x14ac:dyDescent="0.2">
      <c r="A241" s="178" t="s">
        <v>487</v>
      </c>
      <c r="B241" s="178" t="s">
        <v>331</v>
      </c>
    </row>
    <row r="242" spans="1:2" x14ac:dyDescent="0.2">
      <c r="A242" s="178" t="s">
        <v>488</v>
      </c>
      <c r="B242" s="178" t="s">
        <v>452</v>
      </c>
    </row>
    <row r="243" spans="1:2" x14ac:dyDescent="0.2">
      <c r="A243" s="178" t="s">
        <v>676</v>
      </c>
      <c r="B243" s="178" t="s">
        <v>675</v>
      </c>
    </row>
    <row r="244" spans="1:2" x14ac:dyDescent="0.2">
      <c r="A244" s="178" t="s">
        <v>490</v>
      </c>
      <c r="B244" s="178" t="s">
        <v>331</v>
      </c>
    </row>
    <row r="245" spans="1:2" x14ac:dyDescent="0.2">
      <c r="A245" s="178" t="s">
        <v>493</v>
      </c>
      <c r="B245" s="178" t="s">
        <v>255</v>
      </c>
    </row>
    <row r="246" spans="1:2" x14ac:dyDescent="0.2">
      <c r="A246" s="178" t="s">
        <v>495</v>
      </c>
      <c r="B246" s="178" t="s">
        <v>157</v>
      </c>
    </row>
    <row r="247" spans="1:2" x14ac:dyDescent="0.2">
      <c r="A247" s="178" t="s">
        <v>496</v>
      </c>
      <c r="B247" s="178" t="s">
        <v>771</v>
      </c>
    </row>
    <row r="248" spans="1:2" x14ac:dyDescent="0.2">
      <c r="A248" s="178" t="s">
        <v>497</v>
      </c>
      <c r="B248" s="178" t="s">
        <v>82</v>
      </c>
    </row>
    <row r="249" spans="1:2" x14ac:dyDescent="0.2">
      <c r="A249" s="178" t="s">
        <v>498</v>
      </c>
      <c r="B249" s="178" t="s">
        <v>82</v>
      </c>
    </row>
    <row r="250" spans="1:2" x14ac:dyDescent="0.2">
      <c r="A250" s="178" t="s">
        <v>500</v>
      </c>
      <c r="B250" s="178" t="s">
        <v>499</v>
      </c>
    </row>
    <row r="251" spans="1:2" x14ac:dyDescent="0.2">
      <c r="A251" s="178" t="s">
        <v>502</v>
      </c>
      <c r="B251" s="178" t="s">
        <v>501</v>
      </c>
    </row>
    <row r="252" spans="1:2" x14ac:dyDescent="0.2">
      <c r="A252" s="178" t="s">
        <v>504</v>
      </c>
      <c r="B252" s="178" t="s">
        <v>146</v>
      </c>
    </row>
    <row r="253" spans="1:2" x14ac:dyDescent="0.2">
      <c r="A253" s="178" t="s">
        <v>505</v>
      </c>
      <c r="B253" s="178" t="s">
        <v>143</v>
      </c>
    </row>
    <row r="254" spans="1:2" x14ac:dyDescent="0.2">
      <c r="A254" s="178" t="s">
        <v>506</v>
      </c>
      <c r="B254" s="178" t="s">
        <v>771</v>
      </c>
    </row>
    <row r="255" spans="1:2" x14ac:dyDescent="0.2">
      <c r="A255" s="178" t="s">
        <v>506</v>
      </c>
      <c r="B255" s="178" t="s">
        <v>507</v>
      </c>
    </row>
    <row r="256" spans="1:2" x14ac:dyDescent="0.2">
      <c r="A256" s="178" t="s">
        <v>510</v>
      </c>
      <c r="B256" s="178" t="s">
        <v>98</v>
      </c>
    </row>
    <row r="257" spans="1:2" x14ac:dyDescent="0.2">
      <c r="A257" s="178" t="s">
        <v>512</v>
      </c>
      <c r="B257" s="178" t="s">
        <v>511</v>
      </c>
    </row>
    <row r="258" spans="1:2" x14ac:dyDescent="0.2">
      <c r="A258" s="178" t="s">
        <v>514</v>
      </c>
      <c r="B258" s="178" t="s">
        <v>513</v>
      </c>
    </row>
    <row r="259" spans="1:2" x14ac:dyDescent="0.2">
      <c r="A259" s="178" t="s">
        <v>516</v>
      </c>
      <c r="B259" s="178" t="s">
        <v>515</v>
      </c>
    </row>
    <row r="260" spans="1:2" x14ac:dyDescent="0.2">
      <c r="A260" s="178" t="s">
        <v>519</v>
      </c>
      <c r="B260" s="178" t="s">
        <v>518</v>
      </c>
    </row>
    <row r="261" spans="1:2" x14ac:dyDescent="0.2">
      <c r="A261" s="178" t="s">
        <v>520</v>
      </c>
      <c r="B261" s="178" t="s">
        <v>518</v>
      </c>
    </row>
    <row r="262" spans="1:2" x14ac:dyDescent="0.2">
      <c r="A262" s="178" t="s">
        <v>521</v>
      </c>
      <c r="B262" s="178" t="s">
        <v>923</v>
      </c>
    </row>
    <row r="263" spans="1:2" x14ac:dyDescent="0.2">
      <c r="A263" s="178" t="s">
        <v>598</v>
      </c>
      <c r="B263" s="178" t="s">
        <v>771</v>
      </c>
    </row>
    <row r="264" spans="1:2" ht="15" x14ac:dyDescent="0.25">
      <c r="A264" s="211" t="s">
        <v>898</v>
      </c>
      <c r="B264" s="212" t="s">
        <v>351</v>
      </c>
    </row>
    <row r="265" spans="1:2" x14ac:dyDescent="0.2">
      <c r="A265" s="178" t="s">
        <v>523</v>
      </c>
      <c r="B265" s="178" t="s">
        <v>362</v>
      </c>
    </row>
    <row r="266" spans="1:2" x14ac:dyDescent="0.2">
      <c r="A266" s="178" t="s">
        <v>524</v>
      </c>
      <c r="B266" s="178" t="s">
        <v>138</v>
      </c>
    </row>
    <row r="267" spans="1:2" x14ac:dyDescent="0.2">
      <c r="A267" s="178" t="s">
        <v>525</v>
      </c>
      <c r="B267" s="178" t="s">
        <v>181</v>
      </c>
    </row>
    <row r="268" spans="1:2" x14ac:dyDescent="0.2">
      <c r="A268" s="178" t="s">
        <v>526</v>
      </c>
      <c r="B268" s="178" t="s">
        <v>78</v>
      </c>
    </row>
    <row r="269" spans="1:2" x14ac:dyDescent="0.2">
      <c r="A269" s="178" t="s">
        <v>527</v>
      </c>
      <c r="B269" s="178" t="s">
        <v>67</v>
      </c>
    </row>
    <row r="270" spans="1:2" x14ac:dyDescent="0.2">
      <c r="A270" s="178" t="s">
        <v>528</v>
      </c>
      <c r="B270" s="178" t="s">
        <v>89</v>
      </c>
    </row>
    <row r="271" spans="1:2" x14ac:dyDescent="0.2">
      <c r="A271" s="178" t="s">
        <v>529</v>
      </c>
      <c r="B271" s="178" t="s">
        <v>143</v>
      </c>
    </row>
    <row r="272" spans="1:2" x14ac:dyDescent="0.2">
      <c r="A272" s="178" t="s">
        <v>533</v>
      </c>
      <c r="B272" s="178" t="s">
        <v>82</v>
      </c>
    </row>
    <row r="273" spans="1:2" x14ac:dyDescent="0.2">
      <c r="A273" s="178" t="s">
        <v>536</v>
      </c>
      <c r="B273" s="178" t="s">
        <v>143</v>
      </c>
    </row>
    <row r="274" spans="1:2" x14ac:dyDescent="0.2">
      <c r="A274" s="178" t="s">
        <v>538</v>
      </c>
      <c r="B274" s="178" t="s">
        <v>537</v>
      </c>
    </row>
    <row r="275" spans="1:2" x14ac:dyDescent="0.2">
      <c r="A275" s="178" t="s">
        <v>539</v>
      </c>
      <c r="B275" s="178" t="s">
        <v>518</v>
      </c>
    </row>
    <row r="276" spans="1:2" x14ac:dyDescent="0.2">
      <c r="A276" s="178" t="s">
        <v>541</v>
      </c>
      <c r="B276" s="178" t="s">
        <v>518</v>
      </c>
    </row>
    <row r="277" spans="1:2" x14ac:dyDescent="0.2">
      <c r="A277" s="178" t="s">
        <v>542</v>
      </c>
      <c r="B277" s="178" t="s">
        <v>159</v>
      </c>
    </row>
    <row r="278" spans="1:2" x14ac:dyDescent="0.2">
      <c r="A278" s="178" t="s">
        <v>643</v>
      </c>
      <c r="B278" s="178" t="s">
        <v>204</v>
      </c>
    </row>
    <row r="279" spans="1:2" x14ac:dyDescent="0.2">
      <c r="A279" s="178" t="s">
        <v>543</v>
      </c>
      <c r="B279" s="178" t="s">
        <v>138</v>
      </c>
    </row>
    <row r="280" spans="1:2" x14ac:dyDescent="0.2">
      <c r="A280" s="178" t="s">
        <v>544</v>
      </c>
      <c r="B280" s="178" t="s">
        <v>127</v>
      </c>
    </row>
    <row r="281" spans="1:2" x14ac:dyDescent="0.2">
      <c r="A281" s="178" t="s">
        <v>546</v>
      </c>
      <c r="B281" s="178" t="s">
        <v>157</v>
      </c>
    </row>
    <row r="282" spans="1:2" x14ac:dyDescent="0.2">
      <c r="A282" s="178" t="s">
        <v>547</v>
      </c>
      <c r="B282" s="178" t="s">
        <v>89</v>
      </c>
    </row>
    <row r="283" spans="1:2" x14ac:dyDescent="0.2">
      <c r="A283" s="178" t="s">
        <v>548</v>
      </c>
      <c r="B283" s="178" t="s">
        <v>143</v>
      </c>
    </row>
    <row r="284" spans="1:2" x14ac:dyDescent="0.2">
      <c r="A284" s="178" t="s">
        <v>550</v>
      </c>
      <c r="B284" s="178" t="s">
        <v>206</v>
      </c>
    </row>
    <row r="285" spans="1:2" x14ac:dyDescent="0.2">
      <c r="A285" s="178" t="s">
        <v>552</v>
      </c>
      <c r="B285" s="178" t="s">
        <v>55</v>
      </c>
    </row>
    <row r="286" spans="1:2" x14ac:dyDescent="0.2">
      <c r="A286" s="178" t="s">
        <v>553</v>
      </c>
      <c r="B286" s="178" t="s">
        <v>281</v>
      </c>
    </row>
    <row r="287" spans="1:2" x14ac:dyDescent="0.2">
      <c r="A287" s="178" t="s">
        <v>555</v>
      </c>
      <c r="B287" s="178" t="s">
        <v>67</v>
      </c>
    </row>
    <row r="288" spans="1:2" x14ac:dyDescent="0.2">
      <c r="A288" s="178" t="s">
        <v>559</v>
      </c>
      <c r="B288" s="178" t="s">
        <v>416</v>
      </c>
    </row>
    <row r="289" spans="1:2" x14ac:dyDescent="0.2">
      <c r="A289" s="178" t="s">
        <v>562</v>
      </c>
      <c r="B289" s="178" t="s">
        <v>59</v>
      </c>
    </row>
    <row r="290" spans="1:2" x14ac:dyDescent="0.2">
      <c r="A290" s="178" t="s">
        <v>563</v>
      </c>
      <c r="B290" s="178" t="s">
        <v>192</v>
      </c>
    </row>
    <row r="291" spans="1:2" x14ac:dyDescent="0.2">
      <c r="A291" s="178" t="s">
        <v>564</v>
      </c>
      <c r="B291" s="178" t="s">
        <v>102</v>
      </c>
    </row>
    <row r="292" spans="1:2" x14ac:dyDescent="0.2">
      <c r="A292" s="178" t="s">
        <v>566</v>
      </c>
      <c r="B292" s="178" t="s">
        <v>565</v>
      </c>
    </row>
    <row r="293" spans="1:2" x14ac:dyDescent="0.2">
      <c r="A293" s="178" t="s">
        <v>567</v>
      </c>
      <c r="B293" s="178" t="s">
        <v>146</v>
      </c>
    </row>
    <row r="294" spans="1:2" x14ac:dyDescent="0.2">
      <c r="A294" s="178" t="s">
        <v>568</v>
      </c>
      <c r="B294" s="178" t="s">
        <v>464</v>
      </c>
    </row>
    <row r="295" spans="1:2" x14ac:dyDescent="0.2">
      <c r="A295" s="178" t="s">
        <v>570</v>
      </c>
      <c r="B295" s="178" t="s">
        <v>155</v>
      </c>
    </row>
    <row r="296" spans="1:2" x14ac:dyDescent="0.2">
      <c r="A296" s="178" t="s">
        <v>571</v>
      </c>
      <c r="B296" s="178" t="s">
        <v>89</v>
      </c>
    </row>
    <row r="297" spans="1:2" x14ac:dyDescent="0.2">
      <c r="A297" s="178" t="s">
        <v>572</v>
      </c>
      <c r="B297" s="178" t="s">
        <v>295</v>
      </c>
    </row>
    <row r="298" spans="1:2" x14ac:dyDescent="0.2">
      <c r="A298" s="178" t="s">
        <v>573</v>
      </c>
      <c r="B298" s="178" t="s">
        <v>82</v>
      </c>
    </row>
    <row r="299" spans="1:2" x14ac:dyDescent="0.2">
      <c r="A299" s="178" t="s">
        <v>644</v>
      </c>
      <c r="B299" s="178" t="s">
        <v>644</v>
      </c>
    </row>
    <row r="300" spans="1:2" x14ac:dyDescent="0.2">
      <c r="A300" s="178" t="s">
        <v>575</v>
      </c>
      <c r="B300" s="178" t="s">
        <v>119</v>
      </c>
    </row>
    <row r="301" spans="1:2" x14ac:dyDescent="0.2">
      <c r="A301" s="178" t="s">
        <v>577</v>
      </c>
      <c r="B301" s="178" t="s">
        <v>576</v>
      </c>
    </row>
    <row r="302" spans="1:2" x14ac:dyDescent="0.2">
      <c r="A302" s="178" t="s">
        <v>581</v>
      </c>
      <c r="B302" s="178" t="s">
        <v>204</v>
      </c>
    </row>
    <row r="303" spans="1:2" x14ac:dyDescent="0.2">
      <c r="A303" s="178" t="s">
        <v>582</v>
      </c>
      <c r="B303" s="178" t="s">
        <v>133</v>
      </c>
    </row>
    <row r="304" spans="1:2" x14ac:dyDescent="0.2">
      <c r="A304" s="178" t="s">
        <v>583</v>
      </c>
      <c r="B304" s="178" t="s">
        <v>84</v>
      </c>
    </row>
    <row r="305" spans="1:2" x14ac:dyDescent="0.2">
      <c r="A305" s="178" t="s">
        <v>646</v>
      </c>
      <c r="B305" s="178" t="s">
        <v>501</v>
      </c>
    </row>
    <row r="306" spans="1:2" x14ac:dyDescent="0.2">
      <c r="A306" s="178" t="s">
        <v>600</v>
      </c>
      <c r="B306" s="178" t="s">
        <v>771</v>
      </c>
    </row>
    <row r="307" spans="1:2" x14ac:dyDescent="0.2">
      <c r="A307" s="178" t="s">
        <v>585</v>
      </c>
      <c r="B307" s="178" t="s">
        <v>584</v>
      </c>
    </row>
    <row r="308" spans="1:2" x14ac:dyDescent="0.2">
      <c r="A308" s="178" t="s">
        <v>586</v>
      </c>
      <c r="B308" s="178" t="s">
        <v>86</v>
      </c>
    </row>
    <row r="309" spans="1:2" x14ac:dyDescent="0.2">
      <c r="A309" s="178" t="s">
        <v>587</v>
      </c>
      <c r="B309" s="178" t="s">
        <v>82</v>
      </c>
    </row>
    <row r="310" spans="1:2" x14ac:dyDescent="0.2">
      <c r="A310" s="178" t="s">
        <v>588</v>
      </c>
      <c r="B310" s="178" t="s">
        <v>295</v>
      </c>
    </row>
    <row r="311" spans="1:2" x14ac:dyDescent="0.2">
      <c r="A311" s="178" t="s">
        <v>591</v>
      </c>
      <c r="B311" s="178" t="s">
        <v>82</v>
      </c>
    </row>
    <row r="312" spans="1:2" x14ac:dyDescent="0.2">
      <c r="A312" s="178" t="s">
        <v>592</v>
      </c>
      <c r="B312" s="178" t="s">
        <v>197</v>
      </c>
    </row>
    <row r="313" spans="1:2" x14ac:dyDescent="0.2">
      <c r="A313" s="178" t="s">
        <v>593</v>
      </c>
      <c r="B313" s="178" t="s">
        <v>197</v>
      </c>
    </row>
    <row r="314" spans="1:2" ht="15" x14ac:dyDescent="0.25">
      <c r="A314" s="212" t="s">
        <v>899</v>
      </c>
      <c r="B314" s="212" t="s">
        <v>245</v>
      </c>
    </row>
    <row r="315" spans="1:2" x14ac:dyDescent="0.2">
      <c r="A315" s="178"/>
      <c r="B315" s="178"/>
    </row>
    <row r="316" spans="1:2" x14ac:dyDescent="0.2">
      <c r="A316" s="178"/>
      <c r="B316" s="178"/>
    </row>
    <row r="317" spans="1:2" x14ac:dyDescent="0.2">
      <c r="A317" s="178"/>
      <c r="B317" s="178"/>
    </row>
    <row r="318" spans="1:2" x14ac:dyDescent="0.2">
      <c r="A318" s="178"/>
      <c r="B318" s="178"/>
    </row>
    <row r="319" spans="1:2" x14ac:dyDescent="0.2">
      <c r="A319" s="178"/>
      <c r="B319" s="178"/>
    </row>
    <row r="320" spans="1:2" x14ac:dyDescent="0.2">
      <c r="A320" s="178"/>
      <c r="B320" s="178"/>
    </row>
    <row r="321" spans="1:2" x14ac:dyDescent="0.2">
      <c r="A321" s="178"/>
      <c r="B321" s="178"/>
    </row>
    <row r="322" spans="1:2" x14ac:dyDescent="0.2">
      <c r="A322" s="178"/>
      <c r="B322" s="178"/>
    </row>
    <row r="323" spans="1:2" x14ac:dyDescent="0.2">
      <c r="A323" s="178"/>
      <c r="B323" s="178"/>
    </row>
    <row r="324" spans="1:2" x14ac:dyDescent="0.2">
      <c r="A324" s="178"/>
      <c r="B324" s="178"/>
    </row>
    <row r="325" spans="1:2" x14ac:dyDescent="0.2">
      <c r="A325" s="178"/>
      <c r="B325" s="178"/>
    </row>
    <row r="326" spans="1:2" x14ac:dyDescent="0.2">
      <c r="A326" s="178"/>
      <c r="B326" s="178"/>
    </row>
    <row r="327" spans="1:2" x14ac:dyDescent="0.2">
      <c r="A327" s="178"/>
      <c r="B327" s="178"/>
    </row>
    <row r="328" spans="1:2" x14ac:dyDescent="0.2">
      <c r="A328" s="178"/>
      <c r="B328" s="178"/>
    </row>
    <row r="329" spans="1:2" x14ac:dyDescent="0.2">
      <c r="A329" s="178"/>
      <c r="B329" s="178"/>
    </row>
  </sheetData>
  <autoFilter ref="A1:D1"/>
  <phoneticPr fontId="22" type="noConversion"/>
  <pageMargins left="0.75" right="0.75" top="1" bottom="1" header="0.5" footer="0.5"/>
  <pageSetup paperSize="9" orientation="portrait" horizontalDpi="300" verticalDpi="0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8</vt:i4>
      </vt:variant>
      <vt:variant>
        <vt:lpstr>Namngivna områden</vt:lpstr>
      </vt:variant>
      <vt:variant>
        <vt:i4>2</vt:i4>
      </vt:variant>
    </vt:vector>
  </HeadingPairs>
  <TitlesOfParts>
    <vt:vector size="10" baseType="lpstr">
      <vt:lpstr>Miljövärden</vt:lpstr>
      <vt:lpstr>Faktorer för miljövärden</vt:lpstr>
      <vt:lpstr>Lokala miljövärden</vt:lpstr>
      <vt:lpstr>Total värme</vt:lpstr>
      <vt:lpstr>Hetvatten</vt:lpstr>
      <vt:lpstr>Kraftvärme</vt:lpstr>
      <vt:lpstr>Underlag till diagram</vt:lpstr>
      <vt:lpstr>Företagslista</vt:lpstr>
      <vt:lpstr>NY_NÄTLISTA</vt:lpstr>
      <vt:lpstr>Nätlista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xpfvadmin</dc:creator>
  <cp:lastModifiedBy>Eva Rydegran</cp:lastModifiedBy>
  <dcterms:created xsi:type="dcterms:W3CDTF">2011-03-15T08:34:52Z</dcterms:created>
  <dcterms:modified xsi:type="dcterms:W3CDTF">2017-06-15T13:53:12Z</dcterms:modified>
</cp:coreProperties>
</file>