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energiforetagensverige-my.sharepoint.com/personal/raziyeh_khodayari_energiforetagen_se/Documents/Miljo/Miljövärdering av fjärrvärme/Lokala miljövärden/Lokala Miljövärden 2022/Filer att publicera 2022/"/>
    </mc:Choice>
  </mc:AlternateContent>
  <xr:revisionPtr revIDLastSave="9" documentId="8_{BFDF25E1-D5EC-4F19-B81D-8E6152CE49B5}" xr6:coauthVersionLast="47" xr6:coauthVersionMax="47" xr10:uidLastSave="{F38CD38B-795D-4CCE-A422-BF4E9D8D568B}"/>
  <workbookProtection workbookAlgorithmName="SHA-512" workbookHashValue="taa4czd1h6GHBfYQnMflpi0Atk7uVGZd6UBWiYJo0vgYYRIEcRm7G552QEiUydSJCMEEwLTBTq9qJx/wqHA+SA==" workbookSaltValue="Yv6i0s3aXUP63Y7oALvHtg==" workbookSpinCount="100000" lockStructure="1"/>
  <bookViews>
    <workbookView xWindow="-110" yWindow="-110" windowWidth="19420" windowHeight="10420" tabRatio="918" xr2:uid="{00000000-000D-0000-FFFF-FFFF00000000}"/>
  </bookViews>
  <sheets>
    <sheet name="Instruktion" sheetId="32" r:id="rId1"/>
    <sheet name="Leveranser" sheetId="33" r:id="rId2"/>
    <sheet name="Värmeproduktion" sheetId="34" r:id="rId3"/>
    <sheet name="Kraftvärmeproduktion" sheetId="35" r:id="rId4"/>
    <sheet name="Miljövärdesberäkning" sheetId="36" r:id="rId5"/>
  </sheets>
  <externalReferences>
    <externalReference r:id="rId6"/>
    <externalReference r:id="rId7"/>
  </externalReferences>
  <definedNames>
    <definedName name="Allokering">'[1]3. Kontrollera kraftvärmeprod.'!$E$65:$E$66</definedName>
    <definedName name="co2__primära_trädbränslen">#REF!</definedName>
    <definedName name="co2_annat_bränsle">#REF!</definedName>
    <definedName name="co2_avfall">#REF!</definedName>
    <definedName name="co2_avfallsgas">#REF!</definedName>
    <definedName name="co2_bioolja">#REF!</definedName>
    <definedName name="co2_eo1">#REF!</definedName>
    <definedName name="co2_eo2">#REF!</definedName>
    <definedName name="co2_eo35">#REF!</definedName>
    <definedName name="co2_industriell_spillvärme">#REF!</definedName>
    <definedName name="co2_kol">#REF!</definedName>
    <definedName name="co2_köpt_hetvatten">#REF!</definedName>
    <definedName name="co2_naturgas">#REF!</definedName>
    <definedName name="co2_ovrigt_fossilt">#REF!</definedName>
    <definedName name="co2_pellets">#REF!</definedName>
    <definedName name="co2_primära_trädbränslen">#REF!</definedName>
    <definedName name="co2_rt_flis">#REF!</definedName>
    <definedName name="co2_sekundära_trädbränslen">#REF!</definedName>
    <definedName name="co2_tallbeckolja">#REF!</definedName>
    <definedName name="co2_torv">#REF!</definedName>
    <definedName name="co2_torv2">#REF!</definedName>
    <definedName name="co2_vp">#REF!</definedName>
    <definedName name="co2_övriga_biobränslen">#REF!</definedName>
    <definedName name="fos_annat_bränsle">#REF!</definedName>
    <definedName name="fos_avfall">#REF!</definedName>
    <definedName name="fos_avfallsgas">#REF!</definedName>
    <definedName name="fos_bioolja">#REF!</definedName>
    <definedName name="fos_eo1">#REF!</definedName>
    <definedName name="fos_eo2">#REF!</definedName>
    <definedName name="fos_eo35">#REF!</definedName>
    <definedName name="fos_industriell_spillvärme">#REF!</definedName>
    <definedName name="fos_kol">#REF!</definedName>
    <definedName name="fos_köpt_hetvatten">#REF!</definedName>
    <definedName name="fos_naturgas">#REF!</definedName>
    <definedName name="fos_ovrigt_fossilt">#REF!</definedName>
    <definedName name="fos_pellets">#REF!</definedName>
    <definedName name="fos_primära_trädbränslen">#REF!</definedName>
    <definedName name="fos_rt_flis">#REF!</definedName>
    <definedName name="fos_sekundära_trädbränslen">#REF!</definedName>
    <definedName name="fos_tallbeckolja">#REF!</definedName>
    <definedName name="fos_torv">#REF!</definedName>
    <definedName name="fos_torv2">#REF!</definedName>
    <definedName name="fos_vp">#REF!</definedName>
    <definedName name="fos_övriga_biobränslen">#REF!</definedName>
    <definedName name="fossilt_annat_bränsle">#REF!</definedName>
    <definedName name="fossilt_avfall">#REF!</definedName>
    <definedName name="fossilt_avfallsgas">#REF!</definedName>
    <definedName name="fossilt_bioolja">#REF!</definedName>
    <definedName name="fossilt_eo1">#REF!</definedName>
    <definedName name="fossilt_eo2">#REF!</definedName>
    <definedName name="fossilt_eo35">#REF!</definedName>
    <definedName name="fossilt_industriell_spillvärme">#REF!</definedName>
    <definedName name="fossilt_kol">#REF!</definedName>
    <definedName name="fossilt_köpt_hetvatten">#REF!</definedName>
    <definedName name="fossilt_naturgas">#REF!</definedName>
    <definedName name="fossilt_ovrigt_fossilt">#REF!</definedName>
    <definedName name="fossilt_pellets">#REF!</definedName>
    <definedName name="fossilt_primära_trädbränslen">#REF!</definedName>
    <definedName name="fossilt_rt_flis">#REF!</definedName>
    <definedName name="fossilt_sekundära_trädbränslen">#REF!</definedName>
    <definedName name="fossilt_tallbeckolja">#REF!</definedName>
    <definedName name="fossilt_torv">#REF!</definedName>
    <definedName name="fossilt_vp">#REF!</definedName>
    <definedName name="fossilt_övriga_biobränslen">#REF!</definedName>
    <definedName name="LCA_annat_bränsle">#REF!</definedName>
    <definedName name="LCA_avfall">#REF!</definedName>
    <definedName name="LCA_avfallsgas">#REF!</definedName>
    <definedName name="LCA_bioolja">#REF!</definedName>
    <definedName name="LCA_eo1">#REF!</definedName>
    <definedName name="LCA_eo2">#REF!</definedName>
    <definedName name="LCA_eo35">#REF!</definedName>
    <definedName name="LCA_industriell_spillvärme">#REF!</definedName>
    <definedName name="LCA_kol">#REF!</definedName>
    <definedName name="LCA_köpt_hetvatten">#REF!</definedName>
    <definedName name="LCA_naturgas">#REF!</definedName>
    <definedName name="LCA_ovrigt_fossilt">#REF!</definedName>
    <definedName name="LCA_pellets">#REF!</definedName>
    <definedName name="LCA_primära_trädbränslen">#REF!</definedName>
    <definedName name="LCA_rt_flis">#REF!</definedName>
    <definedName name="LCA_sekundära_trädbränslen">#REF!</definedName>
    <definedName name="LCA_tallbeckolja">#REF!</definedName>
    <definedName name="LCA_torv">#REF!</definedName>
    <definedName name="LCA_torv2">#REF!</definedName>
    <definedName name="LCA_vp">#REF!</definedName>
    <definedName name="LCA_övriga_biobränslen">#REF!</definedName>
    <definedName name="Lista_nät">#REF!</definedName>
    <definedName name="Lista_välj_nät">#REF!</definedName>
    <definedName name="Nät">[1]Underlagsinformation!$J$1:$J$442</definedName>
    <definedName name="Nät2">[2]Underlagsinformation!$J$1:$J$442</definedName>
    <definedName name="Nätlista">#REF!</definedName>
    <definedName name="pf_annat_bränsle">#REF!</definedName>
    <definedName name="pf_avfall">#REF!</definedName>
    <definedName name="pf_avfallsgas">#REF!</definedName>
    <definedName name="pf_bioolja">#REF!</definedName>
    <definedName name="pf_eo1">#REF!</definedName>
    <definedName name="pf_eo2">#REF!</definedName>
    <definedName name="pf_eo35">#REF!</definedName>
    <definedName name="pf_industriell_spillvärme">#REF!</definedName>
    <definedName name="pf_kol">#REF!</definedName>
    <definedName name="pf_köpt_hetvatten">#REF!</definedName>
    <definedName name="pf_naturgas">#REF!</definedName>
    <definedName name="pf_ovrigt_fossilt">#REF!</definedName>
    <definedName name="pf_pellets">#REF!</definedName>
    <definedName name="pf_primära_trädbränslen">#REF!</definedName>
    <definedName name="pf_rt_flis">#REF!</definedName>
    <definedName name="pf_sekundära_trädbränslen">#REF!</definedName>
    <definedName name="pf_stenkol">#REF!</definedName>
    <definedName name="pf_tallbeckolja">#REF!</definedName>
    <definedName name="pf_torv">#REF!</definedName>
    <definedName name="pf_torv2">#REF!</definedName>
    <definedName name="pf_vp">#REF!</definedName>
    <definedName name="pf_övriga_biobränslen">#REF!</definedName>
    <definedName name="Välj_nä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35" l="1"/>
  <c r="B2" i="36"/>
  <c r="S26" i="36"/>
  <c r="S27" i="36"/>
  <c r="S28" i="36"/>
  <c r="S29" i="36"/>
  <c r="S30" i="36"/>
  <c r="S31" i="36"/>
  <c r="S32" i="36"/>
  <c r="S33" i="36"/>
  <c r="S34" i="36"/>
  <c r="S35" i="36"/>
  <c r="L38" i="35"/>
  <c r="L39" i="35"/>
  <c r="L40" i="35"/>
  <c r="L41" i="35"/>
  <c r="M41" i="35" s="1"/>
  <c r="L42" i="35"/>
  <c r="L43" i="35"/>
  <c r="L44" i="35"/>
  <c r="L45" i="35"/>
  <c r="J29" i="36"/>
  <c r="J32" i="36"/>
  <c r="P32" i="36" s="1"/>
  <c r="J33" i="36"/>
  <c r="V33" i="36" s="1"/>
  <c r="M40" i="35"/>
  <c r="M42" i="35"/>
  <c r="J31" i="36" s="1"/>
  <c r="M43" i="35"/>
  <c r="M44" i="35"/>
  <c r="M45" i="35"/>
  <c r="J34" i="36" s="1"/>
  <c r="M29" i="36"/>
  <c r="L20" i="35"/>
  <c r="M20" i="35"/>
  <c r="J9" i="36"/>
  <c r="P9" i="36" s="1"/>
  <c r="L21" i="35"/>
  <c r="M21" i="35"/>
  <c r="J10" i="36"/>
  <c r="P10" i="36" s="1"/>
  <c r="L22" i="35"/>
  <c r="M22" i="35"/>
  <c r="J11" i="36"/>
  <c r="M11" i="36" s="1"/>
  <c r="L23" i="35"/>
  <c r="M23" i="35"/>
  <c r="J12" i="36"/>
  <c r="M12" i="36" s="1"/>
  <c r="L24" i="35"/>
  <c r="M24" i="35"/>
  <c r="J13" i="36"/>
  <c r="V13" i="36" s="1"/>
  <c r="L25" i="35"/>
  <c r="M25" i="35"/>
  <c r="J14" i="36"/>
  <c r="M14" i="36" s="1"/>
  <c r="L27" i="35"/>
  <c r="M27" i="35"/>
  <c r="J16" i="36"/>
  <c r="V16" i="36" s="1"/>
  <c r="L29" i="35"/>
  <c r="M29" i="35"/>
  <c r="J18" i="36"/>
  <c r="M18" i="36" s="1"/>
  <c r="L30" i="35"/>
  <c r="M30" i="35"/>
  <c r="J19" i="36"/>
  <c r="P19" i="36" s="1"/>
  <c r="L32" i="35"/>
  <c r="M32" i="35"/>
  <c r="J21" i="36"/>
  <c r="M21" i="36" s="1"/>
  <c r="L33" i="35"/>
  <c r="M33" i="35"/>
  <c r="J22" i="36"/>
  <c r="V22" i="36" s="1"/>
  <c r="L34" i="35"/>
  <c r="M34" i="35"/>
  <c r="J23" i="36"/>
  <c r="M23" i="36" s="1"/>
  <c r="L35" i="35"/>
  <c r="M35" i="35"/>
  <c r="J24" i="36"/>
  <c r="P24" i="36" s="1"/>
  <c r="L36" i="35"/>
  <c r="M36" i="35"/>
  <c r="J25" i="36"/>
  <c r="M25" i="36" s="1"/>
  <c r="L37" i="35"/>
  <c r="M37" i="35"/>
  <c r="J26" i="36"/>
  <c r="P26" i="36" s="1"/>
  <c r="M38" i="35"/>
  <c r="J27" i="36"/>
  <c r="M27" i="36" s="1"/>
  <c r="M39" i="35"/>
  <c r="J28" i="36"/>
  <c r="V28" i="36" s="1"/>
  <c r="L46" i="35"/>
  <c r="M46" i="35"/>
  <c r="J35" i="36"/>
  <c r="M35" i="36" s="1"/>
  <c r="L47" i="35"/>
  <c r="M47" i="35"/>
  <c r="J36" i="36"/>
  <c r="P36" i="36" s="1"/>
  <c r="L48" i="35"/>
  <c r="M48" i="35"/>
  <c r="J37" i="36"/>
  <c r="M37" i="36" s="1"/>
  <c r="L49" i="35"/>
  <c r="M49" i="35"/>
  <c r="J38" i="36"/>
  <c r="P38" i="36" s="1"/>
  <c r="L50" i="35"/>
  <c r="M50" i="35"/>
  <c r="J39" i="36"/>
  <c r="M39" i="36" s="1"/>
  <c r="L52" i="35"/>
  <c r="M52" i="35"/>
  <c r="J41" i="36"/>
  <c r="P41" i="36" s="1"/>
  <c r="J43" i="36"/>
  <c r="L43" i="36"/>
  <c r="M43" i="36" s="1"/>
  <c r="J44" i="36"/>
  <c r="M44" i="36"/>
  <c r="J46" i="36"/>
  <c r="L46" i="36"/>
  <c r="M46" i="36" s="1"/>
  <c r="L26" i="35"/>
  <c r="M26" i="35"/>
  <c r="L28" i="35"/>
  <c r="M28" i="35"/>
  <c r="L31" i="35"/>
  <c r="M31" i="35"/>
  <c r="L51" i="35"/>
  <c r="M51" i="35"/>
  <c r="E11" i="35"/>
  <c r="L48" i="36"/>
  <c r="J50" i="36"/>
  <c r="M50" i="36"/>
  <c r="M55" i="35"/>
  <c r="J52" i="36"/>
  <c r="M52" i="36" s="1"/>
  <c r="J54" i="36"/>
  <c r="M54" i="36"/>
  <c r="V29" i="36"/>
  <c r="P29" i="36"/>
  <c r="U43" i="36"/>
  <c r="V43" i="36" s="1"/>
  <c r="O48" i="36"/>
  <c r="O46" i="36"/>
  <c r="P46" i="36" s="1"/>
  <c r="E18" i="34"/>
  <c r="E7" i="35"/>
  <c r="C2" i="34"/>
  <c r="U48" i="36"/>
  <c r="U46" i="36"/>
  <c r="V46" i="36" s="1"/>
  <c r="O43" i="36"/>
  <c r="P43" i="36" s="1"/>
  <c r="P50" i="36"/>
  <c r="P44" i="36"/>
  <c r="J5" i="36"/>
  <c r="M59" i="36"/>
  <c r="P12" i="36"/>
  <c r="V24" i="36"/>
  <c r="L53" i="35"/>
  <c r="E12" i="34"/>
  <c r="V19" i="36"/>
  <c r="S43" i="36"/>
  <c r="V23" i="36"/>
  <c r="S12" i="36"/>
  <c r="P23" i="36"/>
  <c r="V12" i="36"/>
  <c r="S14" i="36"/>
  <c r="S59" i="36"/>
  <c r="S44" i="36"/>
  <c r="P14" i="36"/>
  <c r="P21" i="36"/>
  <c r="V50" i="36"/>
  <c r="S50" i="36"/>
  <c r="S19" i="36"/>
  <c r="P28" i="36"/>
  <c r="S23" i="36"/>
  <c r="S54" i="36"/>
  <c r="S46" i="36"/>
  <c r="S21" i="36"/>
  <c r="P54" i="36"/>
  <c r="V54" i="36"/>
  <c r="V44" i="36"/>
  <c r="S22" i="36"/>
  <c r="P59" i="36"/>
  <c r="M34" i="36" l="1"/>
  <c r="P34" i="36"/>
  <c r="V34" i="36"/>
  <c r="J30" i="36"/>
  <c r="V59" i="36" s="1"/>
  <c r="R20" i="35"/>
  <c r="R21" i="35" s="1"/>
  <c r="M57" i="35" s="1"/>
  <c r="J48" i="36" s="1"/>
  <c r="P48" i="36" s="1"/>
  <c r="M31" i="36"/>
  <c r="P31" i="36"/>
  <c r="V32" i="36"/>
  <c r="P37" i="36"/>
  <c r="P16" i="36"/>
  <c r="V18" i="36"/>
  <c r="S9" i="36"/>
  <c r="S39" i="36"/>
  <c r="V14" i="36"/>
  <c r="V11" i="36"/>
  <c r="V36" i="36"/>
  <c r="P52" i="36"/>
  <c r="P33" i="36"/>
  <c r="V31" i="36"/>
  <c r="M32" i="36"/>
  <c r="M33" i="36"/>
  <c r="S11" i="36"/>
  <c r="P25" i="36"/>
  <c r="V27" i="36"/>
  <c r="S38" i="36"/>
  <c r="S52" i="36"/>
  <c r="V9" i="36"/>
  <c r="P18" i="36"/>
  <c r="S13" i="36"/>
  <c r="P13" i="36"/>
  <c r="V35" i="36"/>
  <c r="P11" i="36"/>
  <c r="S16" i="36"/>
  <c r="P35" i="36"/>
  <c r="V52" i="36"/>
  <c r="V37" i="36"/>
  <c r="S24" i="36"/>
  <c r="V26" i="36"/>
  <c r="M41" i="36"/>
  <c r="M38" i="36"/>
  <c r="M36" i="36"/>
  <c r="M28" i="36"/>
  <c r="M26" i="36"/>
  <c r="M24" i="36"/>
  <c r="M22" i="36"/>
  <c r="M19" i="36"/>
  <c r="M16" i="36"/>
  <c r="M13" i="36"/>
  <c r="M9" i="36"/>
  <c r="P22" i="36"/>
  <c r="P39" i="36"/>
  <c r="V10" i="36"/>
  <c r="S36" i="36"/>
  <c r="V38" i="36"/>
  <c r="S10" i="36"/>
  <c r="S25" i="36"/>
  <c r="V41" i="36"/>
  <c r="V21" i="36"/>
  <c r="S41" i="36"/>
  <c r="P27" i="36"/>
  <c r="S18" i="36"/>
  <c r="S37" i="36"/>
  <c r="V25" i="36"/>
  <c r="V39" i="36"/>
  <c r="M10" i="36"/>
  <c r="V30" i="36" l="1"/>
  <c r="M30" i="36"/>
  <c r="P30" i="36"/>
  <c r="P58" i="36" s="1"/>
  <c r="P62" i="36" s="1"/>
  <c r="C10" i="36" s="1"/>
  <c r="S58" i="36"/>
  <c r="S62" i="36" s="1"/>
  <c r="C12" i="36" s="1"/>
  <c r="J4" i="36"/>
  <c r="J6" i="36" s="1"/>
  <c r="V48" i="36"/>
  <c r="S48" i="36"/>
  <c r="M48" i="36"/>
  <c r="M58" i="36" s="1"/>
  <c r="M62" i="36" s="1"/>
  <c r="C8" i="36" s="1"/>
  <c r="V58" i="36" l="1"/>
  <c r="V62" i="36" s="1"/>
  <c r="C14" i="3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Raziyeh Khodayari</author>
  </authors>
  <commentList>
    <comment ref="I18" authorId="0" shapeId="0" xr:uid="{00000000-0006-0000-0400-000001000000}">
      <text>
        <r>
          <rPr>
            <sz val="9"/>
            <color indexed="81"/>
            <rFont val="Tahoma"/>
            <charset val="1"/>
          </rPr>
          <t>Deponi och rötgas</t>
        </r>
      </text>
    </comment>
  </commentList>
</comments>
</file>

<file path=xl/sharedStrings.xml><?xml version="1.0" encoding="utf-8"?>
<sst xmlns="http://schemas.openxmlformats.org/spreadsheetml/2006/main" count="275" uniqueCount="155">
  <si>
    <t>Avfallsgas/restgas</t>
  </si>
  <si>
    <t>Avfallsgas från stålindustrin</t>
  </si>
  <si>
    <t>Torv (fjärrvärme och el)</t>
  </si>
  <si>
    <t>All rökgaskondesering fördelas till värmen</t>
  </si>
  <si>
    <t>Alternativproduktionsmetoden</t>
  </si>
  <si>
    <t>Annan allokeringsmetod</t>
  </si>
  <si>
    <t>Värmepumpar, elförbrukning</t>
  </si>
  <si>
    <t>Värmepumpar, värmeproduktion</t>
  </si>
  <si>
    <t>Elförbrukning i elpannor</t>
  </si>
  <si>
    <t>Spillvärme</t>
  </si>
  <si>
    <t>Verkningsgrad</t>
  </si>
  <si>
    <t>Elproduktion i kraftvärmeverk i kombinerad drift</t>
  </si>
  <si>
    <t>GWh</t>
  </si>
  <si>
    <t>Hjälpel kraftvärme</t>
  </si>
  <si>
    <t>Summa:</t>
  </si>
  <si>
    <t>Andel fossilt</t>
  </si>
  <si>
    <t>Köpt hetvatten</t>
  </si>
  <si>
    <t>Bioolja</t>
  </si>
  <si>
    <t>RT-flis</t>
  </si>
  <si>
    <t>Tallbeckolja</t>
  </si>
  <si>
    <t>El</t>
  </si>
  <si>
    <t>Avfall</t>
  </si>
  <si>
    <t>EO3-5</t>
  </si>
  <si>
    <t>Naturgas</t>
  </si>
  <si>
    <t>Övrigt fossilt</t>
  </si>
  <si>
    <t>Emission av växthusgaser</t>
  </si>
  <si>
    <t>Resursanvändning (primärenergifaktor)</t>
  </si>
  <si>
    <t>Stenkol</t>
  </si>
  <si>
    <t>EO1</t>
  </si>
  <si>
    <t>Spån</t>
  </si>
  <si>
    <t>Åkergrödor</t>
  </si>
  <si>
    <t>Summa inrapporterade bränslen</t>
  </si>
  <si>
    <t>Övrigt oförädlat biobränsle</t>
  </si>
  <si>
    <t>Övrigt förädlat biobränsle</t>
  </si>
  <si>
    <t>Träpulver</t>
  </si>
  <si>
    <t>Grot</t>
  </si>
  <si>
    <t>Bark</t>
  </si>
  <si>
    <t>Namn på företag 1</t>
  </si>
  <si>
    <t>Namn på företag 2</t>
  </si>
  <si>
    <t>Namn på företag 3</t>
  </si>
  <si>
    <t>Odefinierat bränsle</t>
  </si>
  <si>
    <t>EO2, inkl WRD</t>
  </si>
  <si>
    <t>Stamvedsflis</t>
  </si>
  <si>
    <t>Träpellets</t>
  </si>
  <si>
    <t>Träbriketter</t>
  </si>
  <si>
    <t>Hjälpel</t>
  </si>
  <si>
    <t>Total egen hetvattenproduktion</t>
  </si>
  <si>
    <t>Levererad värme:</t>
  </si>
  <si>
    <t>Ursprungsspecifisering för el</t>
  </si>
  <si>
    <t>Rökgaskondesering [GWh]:</t>
  </si>
  <si>
    <t>Rökgaskondensering</t>
  </si>
  <si>
    <t>Gör så här:</t>
  </si>
  <si>
    <t>Är du intresserad så finns det även möjlighet att se hur mycket av bränslena som har allokerats till värme, och hur allokeringen går till.</t>
  </si>
  <si>
    <t>Välkommen!</t>
  </si>
  <si>
    <t>Leverenser</t>
  </si>
  <si>
    <t>Nytt värde:</t>
  </si>
  <si>
    <t xml:space="preserve">Observera att hjälpel i kraftvärmeproduktion inte ska vara med här. </t>
  </si>
  <si>
    <t>Egen hetvattenproduktion</t>
  </si>
  <si>
    <t>Verkningsgrad egen hetvattenproduktion</t>
  </si>
  <si>
    <t>Spillvärme från företag 1</t>
  </si>
  <si>
    <t>Spillvärme från företag 2</t>
  </si>
  <si>
    <t>Spillvärme från företag 3</t>
  </si>
  <si>
    <t xml:space="preserve">Kraftvärmeproduktion </t>
  </si>
  <si>
    <t>Allokering enligt alternativproduktionsmetoden</t>
  </si>
  <si>
    <t>Verkningsgrad kraftvärmeproduktion</t>
  </si>
  <si>
    <r>
      <t>För mer information</t>
    </r>
    <r>
      <rPr>
        <sz val="11"/>
        <color indexed="8"/>
        <rFont val="Arial"/>
        <family val="2"/>
      </rPr>
      <t xml:space="preserve"> om allokering, vänligen se:</t>
    </r>
  </si>
  <si>
    <t>Alternativverkningsgrader:</t>
  </si>
  <si>
    <r>
      <t>α</t>
    </r>
    <r>
      <rPr>
        <vertAlign val="subscript"/>
        <sz val="14"/>
        <rFont val="Arial"/>
        <family val="2"/>
      </rPr>
      <t>h,i</t>
    </r>
  </si>
  <si>
    <t>Kraftvärmebränsle allokerat till värme [GWh]:</t>
  </si>
  <si>
    <t>Värme</t>
  </si>
  <si>
    <t>Totalt bränsle allokerat till värme [GWh]:</t>
  </si>
  <si>
    <t>Total andel bränsle allokerad till värme [%]:</t>
  </si>
  <si>
    <t>El allokerad till värme [GWh]:</t>
  </si>
  <si>
    <t>Lika stor andel el allokeras till värme som total andel bränsle allokerat till värme</t>
  </si>
  <si>
    <t>Beräkning av miljövärden</t>
  </si>
  <si>
    <t>Totalt tillförd energi till värme* [GWh]</t>
  </si>
  <si>
    <t>*inklusive egen hetvattenproduktion, bränsle till värme i kraftvärmeproduktion, spillvärme och köpt hetvatten från annan värmeproducent samt hjälpel</t>
  </si>
  <si>
    <t>Levererad värme [GWh]</t>
  </si>
  <si>
    <t>Verkningsgraden är levererad värme dividerat med total tillförd energi till värme</t>
  </si>
  <si>
    <t>Primärenergifaktor</t>
  </si>
  <si>
    <t>Tillförda bränslen till värmeproduktion:</t>
  </si>
  <si>
    <t>Primärenergifaktor, bränsle</t>
  </si>
  <si>
    <r>
      <t xml:space="preserve">Primärenergifaktor </t>
    </r>
    <r>
      <rPr>
        <sz val="10"/>
        <color indexed="8"/>
        <rFont val="Arial"/>
        <family val="2"/>
      </rPr>
      <t>x</t>
    </r>
    <r>
      <rPr>
        <sz val="11"/>
        <color indexed="8"/>
        <rFont val="Arial"/>
        <family val="2"/>
      </rPr>
      <t xml:space="preserve"> bränsle</t>
    </r>
  </si>
  <si>
    <r>
      <t>Faktor CO</t>
    </r>
    <r>
      <rPr>
        <vertAlign val="subscript"/>
        <sz val="11"/>
        <color indexed="23"/>
        <rFont val="Arial"/>
        <family val="2"/>
      </rPr>
      <t>2</t>
    </r>
    <r>
      <rPr>
        <sz val="11"/>
        <color indexed="23"/>
        <rFont val="Arial"/>
        <family val="2"/>
      </rPr>
      <t xml:space="preserve"> från förbränning [g/kWh], bränsle </t>
    </r>
  </si>
  <si>
    <r>
      <t xml:space="preserve"> CO</t>
    </r>
    <r>
      <rPr>
        <vertAlign val="subscript"/>
        <sz val="11"/>
        <color indexed="8"/>
        <rFont val="Arial"/>
        <family val="2"/>
      </rPr>
      <t>2</t>
    </r>
    <r>
      <rPr>
        <sz val="11"/>
        <color indexed="8"/>
        <rFont val="Arial"/>
        <family val="2"/>
      </rPr>
      <t xml:space="preserve"> från förbränning </t>
    </r>
    <r>
      <rPr>
        <sz val="10"/>
        <color indexed="8"/>
        <rFont val="Arial"/>
        <family val="2"/>
      </rPr>
      <t>x</t>
    </r>
    <r>
      <rPr>
        <sz val="11"/>
        <color indexed="8"/>
        <rFont val="Arial"/>
        <family val="2"/>
      </rPr>
      <t xml:space="preserve"> bränsle</t>
    </r>
  </si>
  <si>
    <r>
      <t>Faktor CO</t>
    </r>
    <r>
      <rPr>
        <vertAlign val="subscript"/>
        <sz val="11"/>
        <color indexed="23"/>
        <rFont val="Arial"/>
        <family val="2"/>
      </rPr>
      <t>2</t>
    </r>
    <r>
      <rPr>
        <sz val="11"/>
        <color indexed="23"/>
        <rFont val="Arial"/>
        <family val="2"/>
      </rPr>
      <t xml:space="preserve"> från transport och prod. av bränslen [g/kWh], bränsle</t>
    </r>
  </si>
  <si>
    <r>
      <t>CO</t>
    </r>
    <r>
      <rPr>
        <vertAlign val="subscript"/>
        <sz val="11"/>
        <color indexed="8"/>
        <rFont val="Arial"/>
        <family val="2"/>
      </rPr>
      <t>2</t>
    </r>
    <r>
      <rPr>
        <sz val="11"/>
        <color indexed="8"/>
        <rFont val="Arial"/>
        <family val="2"/>
      </rPr>
      <t xml:space="preserve"> från transport och prod. av bränslen </t>
    </r>
    <r>
      <rPr>
        <sz val="10"/>
        <color indexed="8"/>
        <rFont val="Arial"/>
        <family val="2"/>
      </rPr>
      <t>x</t>
    </r>
    <r>
      <rPr>
        <sz val="11"/>
        <color indexed="8"/>
        <rFont val="Arial"/>
        <family val="2"/>
      </rPr>
      <t xml:space="preserve"> bränsle</t>
    </r>
  </si>
  <si>
    <t>Faktor andel fossilt, bränsle</t>
  </si>
  <si>
    <r>
      <t xml:space="preserve">Andel fossilt </t>
    </r>
    <r>
      <rPr>
        <sz val="10"/>
        <color indexed="8"/>
        <rFont val="Arial"/>
        <family val="2"/>
      </rPr>
      <t>x</t>
    </r>
    <r>
      <rPr>
        <sz val="11"/>
        <color indexed="8"/>
        <rFont val="Arial"/>
        <family val="2"/>
      </rPr>
      <t xml:space="preserve"> bränsle</t>
    </r>
  </si>
  <si>
    <r>
      <t>CO</t>
    </r>
    <r>
      <rPr>
        <vertAlign val="subscript"/>
        <sz val="12"/>
        <color indexed="8"/>
        <rFont val="Arial"/>
        <family val="2"/>
      </rPr>
      <t>2</t>
    </r>
    <r>
      <rPr>
        <sz val="12"/>
        <color indexed="8"/>
        <rFont val="Arial"/>
        <family val="2"/>
      </rPr>
      <t xml:space="preserve"> från förbränning [g/kWh]</t>
    </r>
  </si>
  <si>
    <r>
      <t>CO</t>
    </r>
    <r>
      <rPr>
        <vertAlign val="subscript"/>
        <sz val="12"/>
        <color indexed="8"/>
        <rFont val="Arial"/>
        <family val="2"/>
      </rPr>
      <t>2</t>
    </r>
    <r>
      <rPr>
        <sz val="12"/>
        <color indexed="8"/>
        <rFont val="Arial"/>
        <family val="2"/>
      </rPr>
      <t xml:space="preserve"> från transport och prod. av bränslen [g/kWh]</t>
    </r>
  </si>
  <si>
    <t xml:space="preserve">Miljöfaktorer för använd el </t>
  </si>
  <si>
    <t>Normalvärde</t>
  </si>
  <si>
    <t>Nordisk residual</t>
  </si>
  <si>
    <t xml:space="preserve">Om inga andra värden är angivna, så används värdena för Nordisk residual. </t>
  </si>
  <si>
    <t>Värmepumpar, värmeproduktion minus elförbrukning</t>
  </si>
  <si>
    <t>Total hjälpel*</t>
  </si>
  <si>
    <t>Leverenser:</t>
  </si>
  <si>
    <t>Primärenergifaktor (Summan av primärenergifaktor x bränsle dividerat med leveranserna)</t>
  </si>
  <si>
    <t>CO2 från förbränning [g/kWh] 
(Summan av CO2 från förbränning x bränsle dividerat med leveranserna)</t>
  </si>
  <si>
    <t>CO2 från transport och prod. av bränslen [g/kWh] 
(Summan av CO2 från transport och produktion x bränsle dividerat med leveranserna)</t>
  </si>
  <si>
    <r>
      <t>Exempelberäkning:</t>
    </r>
    <r>
      <rPr>
        <sz val="11"/>
        <color indexed="8"/>
        <rFont val="Arial"/>
        <family val="2"/>
      </rPr>
      <t xml:space="preserve"> I ett kraftvärmeverk produceras 100 GWh värme och 50 GWh el. Kraftvärmeverket eldar bland annat 20 GWh stenkol. Alternativverkingsgraderna för stenkol är 0,88 för värme och 0,44 för el.
 </t>
    </r>
    <r>
      <rPr>
        <sz val="11"/>
        <color indexed="8"/>
        <rFont val="Arial"/>
        <family val="2"/>
      </rPr>
      <t>α</t>
    </r>
    <r>
      <rPr>
        <sz val="11"/>
        <color indexed="8"/>
        <rFont val="Arial"/>
        <family val="2"/>
      </rPr>
      <t xml:space="preserve">h,i för stenkol blir då: (100/0,88)/((100/0,88)+(50/0,44))=0,5. Det innebär att mängden stenkol som allokeras till värme blir 0,5*20=10GWh
</t>
    </r>
  </si>
  <si>
    <t>Värmeproduktion i kombinerad drift, exklusive rökgaskondensering</t>
  </si>
  <si>
    <t>Nät</t>
  </si>
  <si>
    <t>GWh:</t>
  </si>
  <si>
    <t>Köpt mängd hetvatten, företag 1</t>
  </si>
  <si>
    <t>Köpt mängd hetvatten, företag 2</t>
  </si>
  <si>
    <t>Köpt mängd hetvatten, företag 3</t>
  </si>
  <si>
    <t xml:space="preserve">All hjälpel som används i produktion och distribution av fjärrvärme. Om ingen hjälpel rapporteras in används en schablon på 3% av leveranserna. </t>
  </si>
  <si>
    <t>Nät:</t>
  </si>
  <si>
    <t>Beräknade miljövärden</t>
  </si>
  <si>
    <t>Total tillförd energi:</t>
  </si>
  <si>
    <t>Total andel fossilt (Summan av andel fossilt x bränsle dividerat med total tillförd energi)</t>
  </si>
  <si>
    <t>Ev. rökgaskondensering i kombinerad drift fylls i längst ner</t>
  </si>
  <si>
    <t>Ursprungs-eller produktionspecifik el</t>
  </si>
  <si>
    <t>Guide för allokering i kraftvärmeverk och fjärrvärmens elanvändning</t>
  </si>
  <si>
    <t>(hjälpel och rökgaskondensering inte inkluderat)</t>
  </si>
  <si>
    <t>Fyll i nätnamn:</t>
  </si>
  <si>
    <t>(hjälpel och rökgaskondensering inte inkluderat i tillförd energi)</t>
  </si>
  <si>
    <t>*inklusive schablon om ingen hjälpel är inrapporterad för produktion och distribution</t>
  </si>
  <si>
    <t>Om du är osäker på någon av miljöfaktorerna, så finns schablonvärden för olika typer av el i "Vanliga frågor och svar"</t>
  </si>
  <si>
    <t>Bränslen från företag 1, 2 och 3. Tänk på att det ska vara tillförda bränslen, dvs inklusive verkningsgrad. Räkna om med hjälp av den verkningsgrad som produktionen har, alternativt använd en schablonverkningsgad på 85 %</t>
  </si>
  <si>
    <t>Om du har flera kraftvärmeverk i samma nät kan du göra en allokering per nät, och lägga in de totalt allokerade bränslena här</t>
  </si>
  <si>
    <t>Instruktion för beräkning av miljövärden</t>
  </si>
  <si>
    <t>Miljövärdesberäkningen sker på samma sätt som för miljövärdena som publiceras. Skillnaden är att den här enklare beräkningen inte tar hänsyn till köp av fjärrvärme från andra fjärrvärmeföretag, eller köpt och såld ursprungs- eller produktionsspecifik fjärrvärme.</t>
  </si>
  <si>
    <t>I den här filen kan du göra en enkel miljövärdesberäkning. Det kan användas exempelvis för att beräkna miljövärden för en produktionsspecifik leverans som ni säljer, eller om ni har ett enkelt system och vill beräkna era miljövärden innan Svensk Fjärrvärmes beräkningar sker.</t>
  </si>
  <si>
    <t>Leveranser</t>
  </si>
  <si>
    <t>Skriv också gärna in ett nätnamn, och döp det till exempelvis "såld prod.spec", så att det är tydligt vad det är du räknar på.</t>
  </si>
  <si>
    <t>a)Fyll i använd hjälpel för produktion och distribution. Om inget värde fylls i här, används en schablon på 3% av leveranserna.</t>
  </si>
  <si>
    <t>Fyll i tillförda bränslen och mängden producerat hetvatten. Eventuell rökgaskondensering fylls i i rutan längst ner, och ska ingå i "Total egen hetvattenproduktion".</t>
  </si>
  <si>
    <t>d) Fyll i köpt hetvatten.</t>
  </si>
  <si>
    <t>Värmeproduktion</t>
  </si>
  <si>
    <t>Kraftvärmeproduktion</t>
  </si>
  <si>
    <t>Miljövärdesberäkning</t>
  </si>
  <si>
    <t xml:space="preserve">Fyll i tillförda bränslen i kombinerad drift, samt producerad värme och el i kombinerad drift. Rökgaskondenseringen ska inte ingå i "Värmeproduktion i kombinerad drift", utan ska endast anges i rutan längst ner. </t>
  </si>
  <si>
    <t xml:space="preserve">De allokerade värdena är inte skrivskyddade, för att du ska kunna ändra dom ifall du har flera kraftvärmeverk i samma nät. Observera att det är endast då du ska ändra dom. </t>
  </si>
  <si>
    <t>Om du har flera kraftvärmeverk i samma nät, så ska de allokeras var för sig. Det kan du göra i filen "Allokering av flera kraftvärmeverk". Därefter ersätter du de allokerade värdena som beräknas i den här filen med de totala allokerade värdena från filen "Allokering av flera kraftvärmeverk"</t>
  </si>
  <si>
    <t>Om du är osäker på någon av emissionsfaktorerna, se "Vanliga frågor och svar" för schablonvärden samt svar på vanliga frågor.</t>
  </si>
  <si>
    <t>Här kan du ange egna miljöfaktorer för använd el. Om inga inrapporterade värden finns används värdena för nordisk residualmix.</t>
  </si>
  <si>
    <t>Här kan du också se miljövärdena, samt hur de är beräknade.</t>
  </si>
  <si>
    <t>• I fliken "Värmeproduktion" rapporterar du in egen hetvattenproduktion, spillvärme och köp av hetvatten från exempelvis industri. Kontrollera att verkningsgraderna för varje steg verkar rimliga.</t>
  </si>
  <si>
    <t>• Ange leveranser i flik "Leveranser". Här kan du också skriva in ett nätnamn, exempelvis "Värmeköping, såld prod.spec".</t>
  </si>
  <si>
    <t>• I fliken "Kraftvärmeproduktion" rapporterar du in eventuell kraftvärmeproduktion. Kontrollera att verkningsgraden verkar rimlig.</t>
  </si>
  <si>
    <t>Ange dina leveranser.</t>
  </si>
  <si>
    <t>b) Fyll i egen hetvattenproduktion, och kontrollera verkningsgraden.</t>
  </si>
  <si>
    <t>c)Fyll i köpt spillvärme.</t>
  </si>
  <si>
    <t>Här fyller du i ifall ni köper hetvatten från ett företag som inte är ett fjärrvärmeföretag, exempelvis en industri. Det är tillförda bränslen som ska fyllas i, så kom ihåg att ta hänsyn till verkningsgraden. Om du inte känner till verkningsgraden ska du använda en verkningsgrad på 85%. Det innebär att om du köper 85 GWh hetvatten, och inte känner till verkningsgraden, så ska 100 GWh bränslen fyllas i.</t>
  </si>
  <si>
    <t>Filen ska inte skickas in till Svensk Fjärrvärme, utan är tänkt att vara en hjälp till er under inrapporteringen. Ni sköter inrapporteringen själva.</t>
  </si>
  <si>
    <t>• I fliken "Miljövärdesberäkning" kan du se hur miljövärdena beräknas. Här kan du även fylla i egna miljöfaktorer för använd el. Kontrollera att den totala verkningsgraden verkar rimlig.</t>
  </si>
  <si>
    <t>HVO: slaktavfall</t>
  </si>
  <si>
    <t>HVO: used cooking oil</t>
  </si>
  <si>
    <t>HVO: rapsolja</t>
  </si>
  <si>
    <t>HVO: tallolja</t>
  </si>
  <si>
    <t>RME</t>
  </si>
  <si>
    <t>Biogas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</si>
</sst>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0"/>
    <numFmt numFmtId="165" formatCode="0.000"/>
    <numFmt numFmtId="166" formatCode="0.0"/>
    <numFmt numFmtId="167" formatCode="0.00000000000"/>
    <numFmt numFmtId="168" formatCode="0.0000000000000"/>
    <numFmt numFmtId="169" formatCode="0.000000"/>
  </numFmts>
  <fonts count="48" x14ac:knownFonts="1">
    <font>
      <sz val="11"/>
      <color theme="1"/>
      <name val="Calibri"/>
      <family val="2"/>
      <scheme val="minor"/>
    </font>
    <font>
      <sz val="11"/>
      <color indexed="8"/>
      <name val="Calibri"/>
      <family val="2"/>
    </font>
    <font>
      <sz val="11"/>
      <color indexed="8"/>
      <name val="Calibri"/>
      <family val="2"/>
    </font>
    <font>
      <b/>
      <sz val="11"/>
      <color indexed="9"/>
      <name val="Calibri"/>
      <family val="2"/>
    </font>
    <font>
      <b/>
      <sz val="11"/>
      <color indexed="8"/>
      <name val="Calibri"/>
      <family val="2"/>
    </font>
    <font>
      <sz val="11"/>
      <name val="Calibri"/>
      <family val="2"/>
    </font>
    <font>
      <sz val="10"/>
      <name val="Arial"/>
      <family val="2"/>
    </font>
    <font>
      <sz val="8"/>
      <name val="Calibri"/>
      <family val="2"/>
    </font>
    <font>
      <b/>
      <sz val="11"/>
      <name val="Calibri"/>
      <family val="2"/>
    </font>
    <font>
      <u/>
      <sz val="11"/>
      <color indexed="12"/>
      <name val="Calibri"/>
      <family val="2"/>
    </font>
    <font>
      <b/>
      <sz val="8"/>
      <name val="Tahoma"/>
      <family val="2"/>
    </font>
    <font>
      <b/>
      <sz val="14"/>
      <color indexed="8"/>
      <name val="Calibri"/>
      <family val="2"/>
    </font>
    <font>
      <i/>
      <sz val="11"/>
      <color indexed="8"/>
      <name val="Calibri"/>
      <family val="2"/>
    </font>
    <font>
      <sz val="8"/>
      <color indexed="8"/>
      <name val="Calibri"/>
      <family val="2"/>
    </font>
    <font>
      <sz val="16"/>
      <name val="Arial"/>
      <family val="2"/>
    </font>
    <font>
      <b/>
      <sz val="11"/>
      <color indexed="8"/>
      <name val="Arial"/>
      <family val="2"/>
    </font>
    <font>
      <sz val="11"/>
      <color indexed="8"/>
      <name val="Arial"/>
      <family val="2"/>
    </font>
    <font>
      <vertAlign val="subscript"/>
      <sz val="11"/>
      <color indexed="8"/>
      <name val="Arial"/>
      <family val="2"/>
    </font>
    <font>
      <i/>
      <sz val="11"/>
      <color indexed="8"/>
      <name val="Arial"/>
      <family val="2"/>
    </font>
    <font>
      <sz val="11"/>
      <color indexed="9"/>
      <name val="Calibri"/>
      <family val="2"/>
    </font>
    <font>
      <b/>
      <sz val="11"/>
      <color indexed="9"/>
      <name val="Calibri"/>
      <family val="2"/>
    </font>
    <font>
      <sz val="11"/>
      <color indexed="10"/>
      <name val="Calibri"/>
      <family val="2"/>
    </font>
    <font>
      <sz val="10"/>
      <color indexed="8"/>
      <name val="Arial"/>
      <family val="2"/>
    </font>
    <font>
      <sz val="16"/>
      <color indexed="8"/>
      <name val="Arial"/>
      <family val="2"/>
    </font>
    <font>
      <sz val="14"/>
      <name val="Arial"/>
      <family val="2"/>
    </font>
    <font>
      <sz val="12"/>
      <name val="Arial"/>
      <family val="2"/>
    </font>
    <font>
      <sz val="11"/>
      <name val="Arial"/>
      <family val="2"/>
    </font>
    <font>
      <b/>
      <sz val="14"/>
      <name val="Calibri"/>
      <family val="2"/>
    </font>
    <font>
      <u/>
      <sz val="11"/>
      <color indexed="12"/>
      <name val="Arial"/>
      <family val="2"/>
    </font>
    <font>
      <b/>
      <sz val="16"/>
      <name val="Calibri"/>
      <family val="2"/>
    </font>
    <font>
      <b/>
      <sz val="11"/>
      <name val="Arial"/>
      <family val="2"/>
    </font>
    <font>
      <sz val="12"/>
      <color indexed="23"/>
      <name val="Arial"/>
      <family val="2"/>
    </font>
    <font>
      <sz val="11"/>
      <color indexed="23"/>
      <name val="Arial"/>
      <family val="2"/>
    </font>
    <font>
      <vertAlign val="subscript"/>
      <sz val="14"/>
      <name val="Arial"/>
      <family val="2"/>
    </font>
    <font>
      <sz val="11"/>
      <color indexed="55"/>
      <name val="Arial"/>
      <family val="2"/>
    </font>
    <font>
      <sz val="14"/>
      <color indexed="8"/>
      <name val="Arial"/>
      <family val="2"/>
    </font>
    <font>
      <sz val="12"/>
      <color indexed="8"/>
      <name val="Arial"/>
      <family val="2"/>
    </font>
    <font>
      <i/>
      <sz val="8"/>
      <color indexed="8"/>
      <name val="Calibri"/>
      <family val="2"/>
    </font>
    <font>
      <vertAlign val="subscript"/>
      <sz val="11"/>
      <color indexed="23"/>
      <name val="Arial"/>
      <family val="2"/>
    </font>
    <font>
      <vertAlign val="subscript"/>
      <sz val="12"/>
      <color indexed="8"/>
      <name val="Arial"/>
      <family val="2"/>
    </font>
    <font>
      <i/>
      <sz val="12"/>
      <color indexed="8"/>
      <name val="Arial"/>
      <family val="2"/>
    </font>
    <font>
      <b/>
      <i/>
      <sz val="11"/>
      <color indexed="8"/>
      <name val="Calibri"/>
      <family val="2"/>
    </font>
    <font>
      <sz val="12"/>
      <color indexed="55"/>
      <name val="Arial"/>
      <family val="2"/>
    </font>
    <font>
      <sz val="8"/>
      <name val="Calibri"/>
      <family val="2"/>
    </font>
    <font>
      <sz val="11"/>
      <color indexed="22"/>
      <name val="Arial"/>
      <family val="2"/>
    </font>
    <font>
      <sz val="12"/>
      <color theme="1"/>
      <name val="Calibri"/>
      <family val="2"/>
      <scheme val="minor"/>
    </font>
    <font>
      <i/>
      <sz val="11"/>
      <color theme="1"/>
      <name val="Calibri"/>
      <family val="2"/>
      <scheme val="minor"/>
    </font>
    <font>
      <sz val="9"/>
      <color indexed="81"/>
      <name val="Tahoma"/>
      <charset val="1"/>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0"/>
        <bgColor indexed="64"/>
      </patternFill>
    </fill>
    <fill>
      <patternFill patternType="solid">
        <fgColor indexed="41"/>
        <bgColor indexed="64"/>
      </patternFill>
    </fill>
    <fill>
      <patternFill patternType="solid">
        <fgColor theme="0"/>
        <bgColor indexed="64"/>
      </patternFill>
    </fill>
    <fill>
      <patternFill patternType="solid">
        <fgColor rgb="FFCCFFCC"/>
        <bgColor indexed="64"/>
      </patternFill>
    </fill>
  </fills>
  <borders count="14">
    <border>
      <left/>
      <right/>
      <top/>
      <bottom/>
      <diagonal/>
    </border>
    <border>
      <left/>
      <right style="thin">
        <color indexed="4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6" fillId="0" borderId="0"/>
    <xf numFmtId="9" fontId="2" fillId="0" borderId="0" applyFont="0" applyFill="0" applyBorder="0" applyAlignment="0" applyProtection="0"/>
  </cellStyleXfs>
  <cellXfs count="288">
    <xf numFmtId="0" fontId="0" fillId="0" borderId="0" xfId="0"/>
    <xf numFmtId="0" fontId="0" fillId="2" borderId="0" xfId="0" applyFill="1"/>
    <xf numFmtId="0" fontId="0" fillId="2" borderId="0" xfId="0" applyFill="1" applyAlignment="1">
      <alignment wrapText="1"/>
    </xf>
    <xf numFmtId="0" fontId="23" fillId="4" borderId="2" xfId="0" applyFont="1" applyFill="1" applyBorder="1" applyAlignment="1">
      <alignment wrapText="1"/>
    </xf>
    <xf numFmtId="0" fontId="15" fillId="4" borderId="3" xfId="0" applyFont="1" applyFill="1" applyBorder="1" applyAlignment="1">
      <alignment wrapText="1"/>
    </xf>
    <xf numFmtId="0" fontId="16" fillId="4" borderId="3" xfId="0" applyFont="1" applyFill="1" applyBorder="1" applyAlignment="1">
      <alignment wrapText="1"/>
    </xf>
    <xf numFmtId="0" fontId="16" fillId="4" borderId="10" xfId="0" applyFont="1" applyFill="1" applyBorder="1" applyAlignment="1">
      <alignment wrapText="1"/>
    </xf>
    <xf numFmtId="0" fontId="23" fillId="8" borderId="2" xfId="0" applyFont="1" applyFill="1" applyBorder="1" applyAlignment="1">
      <alignment wrapText="1"/>
    </xf>
    <xf numFmtId="0" fontId="16" fillId="8" borderId="3" xfId="0" applyFont="1" applyFill="1" applyBorder="1" applyAlignment="1">
      <alignment wrapText="1"/>
    </xf>
    <xf numFmtId="0" fontId="16" fillId="8" borderId="10" xfId="0" applyFont="1" applyFill="1" applyBorder="1" applyAlignment="1">
      <alignment wrapText="1"/>
    </xf>
    <xf numFmtId="0" fontId="16" fillId="8" borderId="3" xfId="0" applyFont="1" applyFill="1" applyBorder="1" applyAlignment="1">
      <alignment horizontal="left" wrapText="1"/>
    </xf>
    <xf numFmtId="0" fontId="16" fillId="8" borderId="10" xfId="0" applyFont="1" applyFill="1" applyBorder="1" applyAlignment="1">
      <alignment horizontal="left" wrapText="1"/>
    </xf>
    <xf numFmtId="0" fontId="0" fillId="2" borderId="0" xfId="0" applyFill="1" applyAlignment="1">
      <alignment horizontal="left" wrapText="1"/>
    </xf>
    <xf numFmtId="0" fontId="5" fillId="4" borderId="11" xfId="0" applyFont="1" applyFill="1" applyBorder="1"/>
    <xf numFmtId="0" fontId="8" fillId="4" borderId="5" xfId="0" applyFont="1" applyFill="1" applyBorder="1"/>
    <xf numFmtId="0" fontId="5" fillId="4" borderId="5" xfId="0" applyFont="1" applyFill="1" applyBorder="1"/>
    <xf numFmtId="0" fontId="5" fillId="4" borderId="6" xfId="0" applyFont="1" applyFill="1" applyBorder="1"/>
    <xf numFmtId="0" fontId="5" fillId="4" borderId="12" xfId="0" applyFont="1" applyFill="1" applyBorder="1"/>
    <xf numFmtId="0" fontId="14" fillId="4" borderId="0" xfId="0" applyFont="1" applyFill="1"/>
    <xf numFmtId="0" fontId="5" fillId="4" borderId="0" xfId="0" applyFont="1" applyFill="1"/>
    <xf numFmtId="0" fontId="5" fillId="4" borderId="7" xfId="0" applyFont="1" applyFill="1" applyBorder="1"/>
    <xf numFmtId="0" fontId="24" fillId="4" borderId="0" xfId="0" applyFont="1" applyFill="1" applyAlignment="1">
      <alignment wrapText="1"/>
    </xf>
    <xf numFmtId="0" fontId="14" fillId="2" borderId="4" xfId="0" applyFont="1" applyFill="1" applyBorder="1"/>
    <xf numFmtId="0" fontId="24" fillId="4" borderId="0" xfId="0" applyFont="1" applyFill="1"/>
    <xf numFmtId="0" fontId="25" fillId="4" borderId="0" xfId="0" applyFont="1" applyFill="1"/>
    <xf numFmtId="0" fontId="26" fillId="4" borderId="5" xfId="0" applyFont="1" applyFill="1" applyBorder="1" applyAlignment="1">
      <alignment horizontal="center"/>
    </xf>
    <xf numFmtId="0" fontId="26" fillId="4" borderId="0" xfId="0" applyFont="1" applyFill="1" applyAlignment="1">
      <alignment horizontal="center"/>
    </xf>
    <xf numFmtId="0" fontId="26" fillId="4" borderId="12" xfId="0" applyFont="1" applyFill="1" applyBorder="1" applyAlignment="1">
      <alignment wrapText="1"/>
    </xf>
    <xf numFmtId="0" fontId="26" fillId="2" borderId="4" xfId="0" applyFont="1" applyFill="1" applyBorder="1" applyAlignment="1">
      <alignment horizontal="center" vertical="center"/>
    </xf>
    <xf numFmtId="0" fontId="26" fillId="4" borderId="7" xfId="0" applyFont="1" applyFill="1" applyBorder="1"/>
    <xf numFmtId="0" fontId="8" fillId="4" borderId="13" xfId="0" applyFont="1" applyFill="1" applyBorder="1"/>
    <xf numFmtId="0" fontId="5" fillId="4" borderId="8" xfId="0" applyFont="1" applyFill="1" applyBorder="1"/>
    <xf numFmtId="0" fontId="5" fillId="4" borderId="9" xfId="0" applyFont="1" applyFill="1" applyBorder="1"/>
    <xf numFmtId="0" fontId="8" fillId="4" borderId="0" xfId="0" applyFont="1" applyFill="1"/>
    <xf numFmtId="0" fontId="5" fillId="4" borderId="13" xfId="0" applyFont="1" applyFill="1" applyBorder="1"/>
    <xf numFmtId="0" fontId="16" fillId="2" borderId="0" xfId="0" applyFont="1" applyFill="1"/>
    <xf numFmtId="0" fontId="5" fillId="2" borderId="0" xfId="0" applyFont="1" applyFill="1"/>
    <xf numFmtId="0" fontId="8" fillId="2" borderId="0" xfId="0" applyFont="1" applyFill="1"/>
    <xf numFmtId="0" fontId="14" fillId="2" borderId="0" xfId="0" applyFont="1" applyFill="1"/>
    <xf numFmtId="0" fontId="29" fillId="2" borderId="0" xfId="0" applyFont="1" applyFill="1"/>
    <xf numFmtId="0" fontId="14" fillId="4" borderId="4" xfId="0" applyFont="1" applyFill="1" applyBorder="1"/>
    <xf numFmtId="0" fontId="30" fillId="2" borderId="0" xfId="0" applyFont="1" applyFill="1"/>
    <xf numFmtId="0" fontId="26" fillId="2" borderId="0" xfId="0" applyFont="1" applyFill="1" applyAlignment="1">
      <alignment horizontal="center"/>
    </xf>
    <xf numFmtId="0" fontId="26" fillId="2" borderId="0" xfId="0" applyFont="1" applyFill="1"/>
    <xf numFmtId="0" fontId="26" fillId="5" borderId="4" xfId="0" applyFont="1" applyFill="1" applyBorder="1" applyAlignment="1">
      <alignment wrapText="1"/>
    </xf>
    <xf numFmtId="2" fontId="26" fillId="2" borderId="0" xfId="0" applyNumberFormat="1" applyFont="1" applyFill="1" applyAlignment="1">
      <alignment horizontal="center"/>
    </xf>
    <xf numFmtId="0" fontId="26" fillId="2" borderId="4" xfId="0" applyFont="1" applyFill="1" applyBorder="1" applyAlignment="1">
      <alignment horizontal="center"/>
    </xf>
    <xf numFmtId="0" fontId="5" fillId="4" borderId="5" xfId="0" applyFont="1" applyFill="1" applyBorder="1" applyAlignment="1">
      <alignment horizontal="center"/>
    </xf>
    <xf numFmtId="0" fontId="25" fillId="4" borderId="5" xfId="0" applyFont="1" applyFill="1" applyBorder="1" applyAlignment="1">
      <alignment horizontal="center"/>
    </xf>
    <xf numFmtId="0" fontId="25" fillId="4" borderId="0" xfId="0" applyFont="1" applyFill="1" applyAlignment="1">
      <alignment wrapText="1"/>
    </xf>
    <xf numFmtId="0" fontId="25" fillId="4" borderId="0" xfId="0" applyFont="1" applyFill="1" applyAlignment="1">
      <alignment horizontal="center"/>
    </xf>
    <xf numFmtId="0" fontId="25" fillId="4" borderId="7" xfId="0" applyFont="1" applyFill="1" applyBorder="1"/>
    <xf numFmtId="0" fontId="26" fillId="4" borderId="0" xfId="0" applyFont="1" applyFill="1"/>
    <xf numFmtId="0" fontId="25" fillId="2" borderId="4" xfId="0" applyFont="1" applyFill="1" applyBorder="1" applyAlignment="1">
      <alignment horizontal="center"/>
    </xf>
    <xf numFmtId="0" fontId="25" fillId="4" borderId="0" xfId="0" applyFont="1" applyFill="1" applyAlignment="1">
      <alignment horizontal="left"/>
    </xf>
    <xf numFmtId="166" fontId="26" fillId="4" borderId="0" xfId="0" applyNumberFormat="1" applyFont="1" applyFill="1" applyAlignment="1">
      <alignment horizontal="center"/>
    </xf>
    <xf numFmtId="166" fontId="26" fillId="2" borderId="4" xfId="0" applyNumberFormat="1" applyFont="1" applyFill="1" applyBorder="1" applyAlignment="1">
      <alignment horizontal="center"/>
    </xf>
    <xf numFmtId="0" fontId="5" fillId="4" borderId="0" xfId="0" applyFont="1" applyFill="1" applyAlignment="1">
      <alignment horizontal="center"/>
    </xf>
    <xf numFmtId="0" fontId="5" fillId="4" borderId="7" xfId="0" applyFont="1" applyFill="1" applyBorder="1" applyAlignment="1">
      <alignment vertical="top"/>
    </xf>
    <xf numFmtId="0" fontId="26" fillId="4" borderId="0" xfId="0" applyFont="1" applyFill="1" applyAlignment="1">
      <alignment horizontal="left" wrapText="1"/>
    </xf>
    <xf numFmtId="0" fontId="5" fillId="4" borderId="8" xfId="0" applyFont="1" applyFill="1" applyBorder="1" applyAlignment="1">
      <alignment horizontal="center"/>
    </xf>
    <xf numFmtId="0" fontId="5" fillId="2" borderId="11" xfId="0" applyFont="1" applyFill="1" applyBorder="1"/>
    <xf numFmtId="0" fontId="5" fillId="2" borderId="5" xfId="0" applyFont="1" applyFill="1" applyBorder="1"/>
    <xf numFmtId="0" fontId="5" fillId="2" borderId="6" xfId="0" applyFont="1" applyFill="1" applyBorder="1"/>
    <xf numFmtId="0" fontId="5" fillId="2" borderId="0" xfId="0" applyFont="1" applyFill="1" applyAlignment="1">
      <alignment horizontal="center"/>
    </xf>
    <xf numFmtId="0" fontId="5" fillId="2" borderId="12" xfId="0" applyFont="1" applyFill="1" applyBorder="1"/>
    <xf numFmtId="0" fontId="5" fillId="2" borderId="7" xfId="0" applyFont="1" applyFill="1" applyBorder="1"/>
    <xf numFmtId="0" fontId="26" fillId="5" borderId="2" xfId="5" applyFont="1" applyFill="1" applyBorder="1" applyAlignment="1">
      <alignment wrapText="1"/>
    </xf>
    <xf numFmtId="0" fontId="26" fillId="5" borderId="3" xfId="5" applyFont="1" applyFill="1" applyBorder="1" applyAlignment="1">
      <alignment wrapText="1"/>
    </xf>
    <xf numFmtId="0" fontId="25" fillId="4" borderId="8" xfId="0" applyFont="1" applyFill="1" applyBorder="1"/>
    <xf numFmtId="0" fontId="25" fillId="4" borderId="9" xfId="0" applyFont="1" applyFill="1" applyBorder="1"/>
    <xf numFmtId="0" fontId="26" fillId="5" borderId="10" xfId="5" applyFont="1" applyFill="1" applyBorder="1" applyAlignment="1">
      <alignment wrapText="1"/>
    </xf>
    <xf numFmtId="0" fontId="10" fillId="2" borderId="1" xfId="5" applyFont="1" applyFill="1" applyBorder="1" applyAlignment="1">
      <alignment wrapText="1"/>
    </xf>
    <xf numFmtId="0" fontId="26" fillId="5" borderId="4" xfId="5" applyFont="1" applyFill="1" applyBorder="1" applyAlignment="1">
      <alignment wrapText="1"/>
    </xf>
    <xf numFmtId="0" fontId="10" fillId="2" borderId="0" xfId="5" applyFont="1" applyFill="1" applyAlignment="1">
      <alignment wrapText="1"/>
    </xf>
    <xf numFmtId="0" fontId="10" fillId="2" borderId="0" xfId="5" applyFont="1" applyFill="1" applyAlignment="1">
      <alignment horizontal="left" wrapText="1"/>
    </xf>
    <xf numFmtId="0" fontId="8" fillId="2" borderId="0" xfId="0" applyFont="1" applyFill="1" applyAlignment="1">
      <alignment wrapText="1"/>
    </xf>
    <xf numFmtId="0" fontId="5" fillId="2" borderId="13" xfId="0" applyFont="1" applyFill="1" applyBorder="1"/>
    <xf numFmtId="0" fontId="5" fillId="2" borderId="8" xfId="0" applyFont="1" applyFill="1" applyBorder="1"/>
    <xf numFmtId="0" fontId="5" fillId="2" borderId="9" xfId="0" applyFont="1" applyFill="1" applyBorder="1"/>
    <xf numFmtId="0" fontId="1" fillId="2" borderId="0" xfId="2" applyFill="1" applyAlignment="1">
      <alignment wrapText="1"/>
    </xf>
    <xf numFmtId="0" fontId="23" fillId="2" borderId="0" xfId="0" applyFont="1" applyFill="1"/>
    <xf numFmtId="0" fontId="11" fillId="2" borderId="0" xfId="0" applyFont="1" applyFill="1"/>
    <xf numFmtId="0" fontId="27" fillId="2" borderId="0" xfId="0" applyFont="1" applyFill="1"/>
    <xf numFmtId="0" fontId="0" fillId="4" borderId="11" xfId="0" applyFill="1" applyBorder="1"/>
    <xf numFmtId="0" fontId="0" fillId="4" borderId="12" xfId="0" applyFill="1" applyBorder="1"/>
    <xf numFmtId="10" fontId="26" fillId="4" borderId="0" xfId="0" applyNumberFormat="1" applyFont="1" applyFill="1" applyAlignment="1">
      <alignment horizontal="center" vertical="center" wrapText="1"/>
    </xf>
    <xf numFmtId="0" fontId="8" fillId="4" borderId="7" xfId="0" applyFont="1" applyFill="1" applyBorder="1"/>
    <xf numFmtId="0" fontId="25" fillId="4" borderId="0" xfId="0" applyFont="1" applyFill="1" applyAlignment="1">
      <alignment vertical="center" wrapText="1"/>
    </xf>
    <xf numFmtId="9" fontId="26" fillId="4" borderId="0" xfId="0" applyNumberFormat="1" applyFont="1" applyFill="1" applyAlignment="1">
      <alignment horizontal="center" vertical="center" wrapText="1"/>
    </xf>
    <xf numFmtId="0" fontId="26" fillId="4" borderId="0" xfId="0" applyFont="1" applyFill="1" applyAlignment="1">
      <alignment horizontal="center" wrapText="1"/>
    </xf>
    <xf numFmtId="0" fontId="16" fillId="4" borderId="0" xfId="0" applyFont="1" applyFill="1" applyAlignment="1">
      <alignment horizontal="center"/>
    </xf>
    <xf numFmtId="0" fontId="10" fillId="4" borderId="7" xfId="5" applyFont="1" applyFill="1" applyBorder="1" applyAlignment="1">
      <alignment wrapText="1"/>
    </xf>
    <xf numFmtId="0" fontId="16" fillId="2" borderId="0" xfId="0" applyFont="1" applyFill="1" applyAlignment="1">
      <alignment wrapText="1"/>
    </xf>
    <xf numFmtId="0" fontId="26" fillId="2" borderId="4" xfId="5" applyFont="1" applyFill="1" applyBorder="1" applyAlignment="1">
      <alignment horizontal="center" wrapText="1"/>
    </xf>
    <xf numFmtId="0" fontId="31" fillId="4" borderId="0" xfId="0" applyFont="1" applyFill="1" applyAlignment="1">
      <alignment wrapText="1"/>
    </xf>
    <xf numFmtId="0" fontId="32" fillId="4" borderId="0" xfId="0" applyFont="1" applyFill="1" applyAlignment="1">
      <alignment horizontal="center" wrapText="1"/>
    </xf>
    <xf numFmtId="0" fontId="32" fillId="4" borderId="0" xfId="0" applyFont="1" applyFill="1"/>
    <xf numFmtId="0" fontId="32" fillId="4" borderId="7" xfId="5" applyFont="1" applyFill="1" applyBorder="1" applyAlignment="1">
      <alignment wrapText="1"/>
    </xf>
    <xf numFmtId="0" fontId="0" fillId="4" borderId="13" xfId="0" applyFill="1" applyBorder="1"/>
    <xf numFmtId="0" fontId="32" fillId="4" borderId="8" xfId="5" applyFont="1" applyFill="1" applyBorder="1" applyAlignment="1">
      <alignment horizontal="left" wrapText="1"/>
    </xf>
    <xf numFmtId="0" fontId="26" fillId="4" borderId="8" xfId="5" applyFont="1" applyFill="1" applyBorder="1" applyAlignment="1">
      <alignment horizontal="center" wrapText="1"/>
    </xf>
    <xf numFmtId="0" fontId="10" fillId="4" borderId="9" xfId="5" applyFont="1" applyFill="1" applyBorder="1" applyAlignment="1">
      <alignment wrapText="1"/>
    </xf>
    <xf numFmtId="0" fontId="0" fillId="2" borderId="11" xfId="0" applyFill="1" applyBorder="1"/>
    <xf numFmtId="0" fontId="10" fillId="2" borderId="5" xfId="5" applyFont="1" applyFill="1" applyBorder="1" applyAlignment="1">
      <alignment wrapText="1"/>
    </xf>
    <xf numFmtId="10" fontId="26" fillId="2" borderId="0" xfId="0" applyNumberFormat="1" applyFont="1" applyFill="1" applyAlignment="1">
      <alignment horizontal="center" vertical="center" wrapText="1"/>
    </xf>
    <xf numFmtId="0" fontId="10" fillId="2" borderId="6" xfId="5" applyFont="1" applyFill="1" applyBorder="1" applyAlignment="1">
      <alignment wrapText="1"/>
    </xf>
    <xf numFmtId="0" fontId="10" fillId="2" borderId="11" xfId="5" applyFont="1" applyFill="1" applyBorder="1" applyAlignment="1">
      <alignment wrapText="1"/>
    </xf>
    <xf numFmtId="0" fontId="10" fillId="2" borderId="5" xfId="5" applyFont="1" applyFill="1" applyBorder="1" applyAlignment="1">
      <alignment horizontal="center" wrapText="1"/>
    </xf>
    <xf numFmtId="0" fontId="24" fillId="2" borderId="5" xfId="5" applyFont="1" applyFill="1" applyBorder="1" applyAlignment="1">
      <alignment horizontal="center" wrapText="1"/>
    </xf>
    <xf numFmtId="0" fontId="16" fillId="2" borderId="5" xfId="0" applyFont="1" applyFill="1" applyBorder="1" applyAlignment="1">
      <alignment horizontal="center" wrapText="1"/>
    </xf>
    <xf numFmtId="0" fontId="0" fillId="2" borderId="5" xfId="0" applyFill="1" applyBorder="1"/>
    <xf numFmtId="0" fontId="0" fillId="2" borderId="6" xfId="0" applyFill="1" applyBorder="1"/>
    <xf numFmtId="0" fontId="9" fillId="2" borderId="0" xfId="1" applyFill="1" applyAlignment="1" applyProtection="1"/>
    <xf numFmtId="0" fontId="0" fillId="2" borderId="12" xfId="0" applyFill="1" applyBorder="1"/>
    <xf numFmtId="0" fontId="0" fillId="2" borderId="0" xfId="0" applyFill="1" applyAlignment="1">
      <alignment horizontal="center"/>
    </xf>
    <xf numFmtId="0" fontId="0" fillId="2" borderId="7" xfId="0" applyFill="1" applyBorder="1"/>
    <xf numFmtId="0" fontId="10" fillId="2" borderId="7" xfId="5" applyFont="1" applyFill="1" applyBorder="1" applyAlignment="1">
      <alignment wrapText="1"/>
    </xf>
    <xf numFmtId="0" fontId="10" fillId="2" borderId="12" xfId="5" applyFont="1" applyFill="1" applyBorder="1" applyAlignment="1">
      <alignment wrapText="1"/>
    </xf>
    <xf numFmtId="0" fontId="34" fillId="2" borderId="11" xfId="5" applyFont="1" applyFill="1" applyBorder="1" applyAlignment="1">
      <alignment horizontal="center" wrapText="1"/>
    </xf>
    <xf numFmtId="0" fontId="34" fillId="2" borderId="6" xfId="0" applyFont="1" applyFill="1" applyBorder="1" applyAlignment="1">
      <alignment horizontal="center"/>
    </xf>
    <xf numFmtId="2" fontId="26" fillId="3" borderId="2" xfId="0" applyNumberFormat="1" applyFont="1" applyFill="1" applyBorder="1" applyAlignment="1">
      <alignment horizontal="center"/>
    </xf>
    <xf numFmtId="166" fontId="16" fillId="2" borderId="0" xfId="0" applyNumberFormat="1" applyFont="1" applyFill="1" applyAlignment="1">
      <alignment horizontal="center"/>
    </xf>
    <xf numFmtId="0" fontId="16" fillId="2" borderId="0" xfId="0" applyFont="1" applyFill="1" applyAlignment="1">
      <alignment horizontal="left"/>
    </xf>
    <xf numFmtId="0" fontId="16" fillId="2" borderId="0" xfId="0" applyFont="1" applyFill="1" applyAlignment="1">
      <alignment horizontal="center"/>
    </xf>
    <xf numFmtId="0" fontId="34" fillId="2" borderId="12" xfId="5" applyFont="1" applyFill="1" applyBorder="1" applyAlignment="1">
      <alignment horizontal="center" wrapText="1"/>
    </xf>
    <xf numFmtId="2" fontId="26" fillId="3" borderId="3" xfId="0" applyNumberFormat="1" applyFont="1" applyFill="1" applyBorder="1" applyAlignment="1">
      <alignment horizontal="center"/>
    </xf>
    <xf numFmtId="0" fontId="10" fillId="2" borderId="7" xfId="5" applyFont="1" applyFill="1" applyBorder="1" applyAlignment="1">
      <alignment horizontal="left" wrapText="1"/>
    </xf>
    <xf numFmtId="0" fontId="10" fillId="2" borderId="12" xfId="5" applyFont="1" applyFill="1" applyBorder="1" applyAlignment="1">
      <alignment horizontal="left" wrapText="1"/>
    </xf>
    <xf numFmtId="0" fontId="26" fillId="2" borderId="4" xfId="0" applyFont="1" applyFill="1" applyBorder="1" applyAlignment="1">
      <alignment horizontal="center" wrapText="1"/>
    </xf>
    <xf numFmtId="0" fontId="10" fillId="2" borderId="7" xfId="0" applyFont="1" applyFill="1" applyBorder="1" applyAlignment="1">
      <alignment wrapText="1"/>
    </xf>
    <xf numFmtId="0" fontId="10" fillId="2" borderId="0" xfId="0" applyFont="1" applyFill="1" applyAlignment="1">
      <alignment wrapText="1"/>
    </xf>
    <xf numFmtId="0" fontId="10" fillId="2" borderId="12" xfId="0" applyFont="1" applyFill="1" applyBorder="1" applyAlignment="1">
      <alignment wrapText="1"/>
    </xf>
    <xf numFmtId="0" fontId="34" fillId="2" borderId="9" xfId="0" applyFont="1" applyFill="1" applyBorder="1" applyAlignment="1">
      <alignment horizontal="center"/>
    </xf>
    <xf numFmtId="2" fontId="26" fillId="3" borderId="10" xfId="0" applyNumberFormat="1" applyFont="1" applyFill="1" applyBorder="1" applyAlignment="1">
      <alignment horizontal="center"/>
    </xf>
    <xf numFmtId="0" fontId="26" fillId="2" borderId="0" xfId="0" applyFont="1" applyFill="1" applyAlignment="1">
      <alignment horizontal="center" wrapText="1"/>
    </xf>
    <xf numFmtId="0" fontId="0" fillId="2" borderId="13" xfId="0" applyFill="1" applyBorder="1"/>
    <xf numFmtId="0" fontId="0" fillId="2" borderId="8" xfId="0" applyFill="1" applyBorder="1" applyAlignment="1">
      <alignment horizontal="center"/>
    </xf>
    <xf numFmtId="0" fontId="0" fillId="2" borderId="8" xfId="0" applyFill="1" applyBorder="1"/>
    <xf numFmtId="0" fontId="0" fillId="2" borderId="9" xfId="0" applyFill="1" applyBorder="1"/>
    <xf numFmtId="0" fontId="34" fillId="2" borderId="12" xfId="0" applyFont="1" applyFill="1" applyBorder="1" applyAlignment="1">
      <alignment horizontal="center"/>
    </xf>
    <xf numFmtId="0" fontId="34" fillId="2" borderId="7" xfId="0" applyFont="1" applyFill="1" applyBorder="1" applyAlignment="1">
      <alignment horizontal="center"/>
    </xf>
    <xf numFmtId="0" fontId="34" fillId="2" borderId="13" xfId="0" applyFont="1" applyFill="1" applyBorder="1" applyAlignment="1">
      <alignment horizontal="center"/>
    </xf>
    <xf numFmtId="0" fontId="34" fillId="2" borderId="0" xfId="0" applyFont="1" applyFill="1" applyAlignment="1">
      <alignment horizontal="center"/>
    </xf>
    <xf numFmtId="0" fontId="34" fillId="2" borderId="0" xfId="0" applyFont="1" applyFill="1" applyAlignment="1">
      <alignment horizontal="center" wrapText="1"/>
    </xf>
    <xf numFmtId="0" fontId="26" fillId="2" borderId="0" xfId="0" applyFont="1" applyFill="1" applyAlignment="1">
      <alignment horizontal="left"/>
    </xf>
    <xf numFmtId="9" fontId="26" fillId="4" borderId="0" xfId="6" applyFont="1" applyFill="1" applyBorder="1" applyAlignment="1">
      <alignment horizontal="center"/>
    </xf>
    <xf numFmtId="0" fontId="26" fillId="2" borderId="8" xfId="0" applyFont="1" applyFill="1" applyBorder="1" applyAlignment="1">
      <alignment horizontal="center"/>
    </xf>
    <xf numFmtId="0" fontId="25" fillId="4" borderId="5" xfId="0" applyFont="1" applyFill="1" applyBorder="1"/>
    <xf numFmtId="0" fontId="26" fillId="4" borderId="6" xfId="0" applyFont="1" applyFill="1" applyBorder="1"/>
    <xf numFmtId="0" fontId="6" fillId="4" borderId="0" xfId="0" applyFont="1" applyFill="1" applyAlignment="1">
      <alignment vertical="center" wrapText="1"/>
    </xf>
    <xf numFmtId="0" fontId="0" fillId="4" borderId="12" xfId="0" applyFill="1" applyBorder="1" applyAlignment="1">
      <alignment horizontal="right" vertical="top"/>
    </xf>
    <xf numFmtId="0" fontId="5" fillId="4" borderId="12" xfId="0" applyFont="1" applyFill="1" applyBorder="1" applyAlignment="1">
      <alignment horizontal="right"/>
    </xf>
    <xf numFmtId="0" fontId="6" fillId="4" borderId="0" xfId="0" applyFont="1" applyFill="1"/>
    <xf numFmtId="1" fontId="26" fillId="4" borderId="0" xfId="6" applyNumberFormat="1" applyFont="1" applyFill="1" applyBorder="1" applyAlignment="1">
      <alignment horizontal="center" vertical="center" wrapText="1"/>
    </xf>
    <xf numFmtId="166" fontId="16" fillId="2" borderId="7" xfId="0" applyNumberFormat="1" applyFont="1" applyFill="1" applyBorder="1" applyAlignment="1">
      <alignment horizontal="center"/>
    </xf>
    <xf numFmtId="9" fontId="16" fillId="2" borderId="7" xfId="6" applyFont="1" applyFill="1" applyBorder="1" applyAlignment="1">
      <alignment horizontal="center"/>
    </xf>
    <xf numFmtId="9" fontId="26" fillId="4" borderId="0" xfId="6" applyFont="1" applyFill="1" applyBorder="1" applyAlignment="1">
      <alignment horizontal="center" vertical="center" wrapText="1"/>
    </xf>
    <xf numFmtId="0" fontId="43" fillId="2" borderId="0" xfId="0" applyFont="1" applyFill="1" applyAlignment="1">
      <alignment vertical="top" wrapText="1"/>
    </xf>
    <xf numFmtId="0" fontId="5" fillId="2" borderId="12" xfId="0" applyFont="1" applyFill="1" applyBorder="1" applyAlignment="1">
      <alignment horizontal="right"/>
    </xf>
    <xf numFmtId="0" fontId="0" fillId="2" borderId="12" xfId="0" applyFill="1" applyBorder="1" applyAlignment="1">
      <alignment horizontal="right"/>
    </xf>
    <xf numFmtId="0" fontId="19" fillId="2" borderId="0" xfId="0" applyFont="1" applyFill="1"/>
    <xf numFmtId="0" fontId="5" fillId="9" borderId="0" xfId="0" applyFont="1" applyFill="1"/>
    <xf numFmtId="0" fontId="0" fillId="9" borderId="0" xfId="0" applyFill="1"/>
    <xf numFmtId="0" fontId="0" fillId="10" borderId="13" xfId="0" applyFill="1" applyBorder="1"/>
    <xf numFmtId="0" fontId="26" fillId="9" borderId="0" xfId="5" applyFont="1" applyFill="1" applyAlignment="1">
      <alignment wrapText="1"/>
    </xf>
    <xf numFmtId="0" fontId="10" fillId="9" borderId="0" xfId="5" applyFont="1" applyFill="1" applyAlignment="1">
      <alignment wrapText="1"/>
    </xf>
    <xf numFmtId="0" fontId="10" fillId="9" borderId="0" xfId="5" applyFont="1" applyFill="1" applyAlignment="1">
      <alignment horizontal="left" wrapText="1"/>
    </xf>
    <xf numFmtId="0" fontId="44" fillId="9" borderId="0" xfId="5" applyFont="1" applyFill="1" applyAlignment="1">
      <alignment wrapText="1"/>
    </xf>
    <xf numFmtId="0" fontId="43" fillId="9" borderId="0" xfId="0" applyFont="1" applyFill="1" applyAlignment="1">
      <alignment vertical="top" wrapText="1"/>
    </xf>
    <xf numFmtId="0" fontId="8" fillId="9" borderId="0" xfId="0" applyFont="1" applyFill="1" applyAlignment="1">
      <alignment wrapText="1"/>
    </xf>
    <xf numFmtId="0" fontId="26" fillId="9" borderId="0" xfId="0" applyFont="1" applyFill="1"/>
    <xf numFmtId="0" fontId="26" fillId="9" borderId="0" xfId="0" applyFont="1" applyFill="1" applyAlignment="1">
      <alignment wrapText="1"/>
    </xf>
    <xf numFmtId="0" fontId="25" fillId="9" borderId="4" xfId="0" applyFont="1" applyFill="1" applyBorder="1" applyAlignment="1">
      <alignment horizontal="center"/>
    </xf>
    <xf numFmtId="0" fontId="9" fillId="0" borderId="0" xfId="1" applyFill="1" applyAlignment="1" applyProtection="1"/>
    <xf numFmtId="0" fontId="26" fillId="9" borderId="5" xfId="0" applyFont="1" applyFill="1" applyBorder="1" applyAlignment="1">
      <alignment wrapText="1"/>
    </xf>
    <xf numFmtId="0" fontId="5" fillId="9" borderId="5" xfId="0" applyFont="1" applyFill="1" applyBorder="1"/>
    <xf numFmtId="0" fontId="26" fillId="9" borderId="5" xfId="0" applyFont="1" applyFill="1" applyBorder="1" applyAlignment="1">
      <alignment horizontal="center"/>
    </xf>
    <xf numFmtId="0" fontId="46" fillId="2" borderId="0" xfId="0" applyFont="1" applyFill="1" applyAlignment="1">
      <alignment wrapText="1"/>
    </xf>
    <xf numFmtId="0" fontId="12" fillId="2" borderId="0" xfId="0" applyFont="1" applyFill="1"/>
    <xf numFmtId="0" fontId="0" fillId="2" borderId="5" xfId="0" applyFill="1" applyBorder="1" applyAlignment="1">
      <alignment horizontal="center"/>
    </xf>
    <xf numFmtId="0" fontId="12" fillId="2" borderId="5" xfId="0" applyFont="1" applyFill="1" applyBorder="1"/>
    <xf numFmtId="0" fontId="24" fillId="7" borderId="2" xfId="0" applyFont="1" applyFill="1" applyBorder="1" applyAlignment="1">
      <alignment vertical="center"/>
    </xf>
    <xf numFmtId="166" fontId="35" fillId="2" borderId="0" xfId="0" applyNumberFormat="1" applyFont="1" applyFill="1" applyAlignment="1">
      <alignment horizontal="center" vertical="center"/>
    </xf>
    <xf numFmtId="0" fontId="36" fillId="2" borderId="0" xfId="0" applyFont="1" applyFill="1"/>
    <xf numFmtId="0" fontId="24" fillId="7" borderId="3" xfId="0" applyFont="1" applyFill="1" applyBorder="1" applyAlignment="1">
      <alignment vertical="center"/>
    </xf>
    <xf numFmtId="0" fontId="1" fillId="9" borderId="0" xfId="4" applyFill="1"/>
    <xf numFmtId="0" fontId="36" fillId="9" borderId="0" xfId="0" applyFont="1" applyFill="1"/>
    <xf numFmtId="0" fontId="24" fillId="7" borderId="10" xfId="0" applyFont="1" applyFill="1" applyBorder="1"/>
    <xf numFmtId="9" fontId="35" fillId="2" borderId="0" xfId="6" applyFont="1" applyFill="1" applyBorder="1" applyAlignment="1" applyProtection="1">
      <alignment horizontal="center" vertical="center"/>
    </xf>
    <xf numFmtId="0" fontId="36" fillId="9" borderId="0" xfId="0" applyFont="1" applyFill="1" applyAlignment="1">
      <alignment horizontal="center"/>
    </xf>
    <xf numFmtId="0" fontId="37" fillId="2" borderId="0" xfId="0" applyFont="1" applyFill="1"/>
    <xf numFmtId="0" fontId="36" fillId="10" borderId="11" xfId="0" applyFont="1" applyFill="1" applyBorder="1"/>
    <xf numFmtId="2" fontId="36" fillId="10" borderId="5" xfId="0" applyNumberFormat="1" applyFont="1" applyFill="1" applyBorder="1" applyAlignment="1">
      <alignment horizontal="center"/>
    </xf>
    <xf numFmtId="2" fontId="36" fillId="4" borderId="5" xfId="0" applyNumberFormat="1" applyFont="1" applyFill="1" applyBorder="1" applyAlignment="1">
      <alignment horizontal="center"/>
    </xf>
    <xf numFmtId="169" fontId="0" fillId="10" borderId="6" xfId="0" applyNumberFormat="1" applyFill="1" applyBorder="1"/>
    <xf numFmtId="0" fontId="24" fillId="2" borderId="0" xfId="0" applyFont="1" applyFill="1"/>
    <xf numFmtId="0" fontId="35" fillId="2" borderId="0" xfId="0" applyFont="1" applyFill="1" applyAlignment="1">
      <alignment horizontal="center"/>
    </xf>
    <xf numFmtId="0" fontId="32" fillId="2" borderId="0" xfId="0" applyFont="1" applyFill="1" applyAlignment="1">
      <alignment horizontal="center" wrapText="1"/>
    </xf>
    <xf numFmtId="0" fontId="16" fillId="2" borderId="0" xfId="0" applyFont="1" applyFill="1" applyAlignment="1">
      <alignment horizontal="center" wrapText="1"/>
    </xf>
    <xf numFmtId="0" fontId="16" fillId="2" borderId="7" xfId="0" applyFont="1" applyFill="1" applyBorder="1" applyAlignment="1">
      <alignment horizontal="center"/>
    </xf>
    <xf numFmtId="0" fontId="36" fillId="10" borderId="12" xfId="0" applyFont="1" applyFill="1" applyBorder="1"/>
    <xf numFmtId="2" fontId="36" fillId="10" borderId="0" xfId="0" applyNumberFormat="1" applyFont="1" applyFill="1" applyAlignment="1">
      <alignment horizontal="center"/>
    </xf>
    <xf numFmtId="2" fontId="36" fillId="4" borderId="0" xfId="0" applyNumberFormat="1" applyFont="1" applyFill="1" applyAlignment="1">
      <alignment horizontal="center"/>
    </xf>
    <xf numFmtId="169" fontId="0" fillId="10" borderId="7" xfId="0" applyNumberFormat="1" applyFill="1" applyBorder="1"/>
    <xf numFmtId="2" fontId="32" fillId="2" borderId="0" xfId="0" applyNumberFormat="1" applyFont="1" applyFill="1" applyAlignment="1">
      <alignment horizontal="center"/>
    </xf>
    <xf numFmtId="1" fontId="32" fillId="2" borderId="0" xfId="0" applyNumberFormat="1" applyFont="1" applyFill="1" applyAlignment="1">
      <alignment horizontal="center"/>
    </xf>
    <xf numFmtId="1" fontId="16" fillId="2" borderId="0" xfId="0" applyNumberFormat="1" applyFont="1" applyFill="1" applyAlignment="1">
      <alignment horizontal="center"/>
    </xf>
    <xf numFmtId="0" fontId="32" fillId="2" borderId="0" xfId="0" applyFont="1" applyFill="1" applyAlignment="1">
      <alignment horizontal="center"/>
    </xf>
    <xf numFmtId="1" fontId="36" fillId="10" borderId="0" xfId="0" applyNumberFormat="1" applyFont="1" applyFill="1" applyAlignment="1">
      <alignment horizontal="center"/>
    </xf>
    <xf numFmtId="0" fontId="26" fillId="5" borderId="3" xfId="5" applyFont="1" applyFill="1" applyBorder="1" applyAlignment="1">
      <alignment vertical="center" wrapText="1"/>
    </xf>
    <xf numFmtId="166" fontId="36" fillId="10" borderId="0" xfId="0" applyNumberFormat="1" applyFont="1" applyFill="1" applyAlignment="1">
      <alignment horizontal="center"/>
    </xf>
    <xf numFmtId="166" fontId="36" fillId="4" borderId="0" xfId="0" applyNumberFormat="1" applyFont="1" applyFill="1" applyAlignment="1">
      <alignment horizontal="center"/>
    </xf>
    <xf numFmtId="0" fontId="36" fillId="10" borderId="12" xfId="0" applyFont="1" applyFill="1" applyBorder="1" applyAlignment="1">
      <alignment wrapText="1"/>
    </xf>
    <xf numFmtId="0" fontId="36" fillId="10" borderId="13" xfId="0" applyFont="1" applyFill="1" applyBorder="1"/>
    <xf numFmtId="0" fontId="36" fillId="10" borderId="8" xfId="0" applyFont="1" applyFill="1" applyBorder="1"/>
    <xf numFmtId="0" fontId="0" fillId="10" borderId="9" xfId="0" applyFill="1" applyBorder="1"/>
    <xf numFmtId="0" fontId="16" fillId="6" borderId="11" xfId="0" applyFont="1" applyFill="1" applyBorder="1"/>
    <xf numFmtId="0" fontId="36" fillId="6" borderId="5" xfId="0" applyFont="1" applyFill="1" applyBorder="1" applyAlignment="1">
      <alignment horizontal="center"/>
    </xf>
    <xf numFmtId="0" fontId="36" fillId="6" borderId="5" xfId="0" applyFont="1" applyFill="1" applyBorder="1" applyAlignment="1">
      <alignment horizontal="center" wrapText="1"/>
    </xf>
    <xf numFmtId="0" fontId="0" fillId="6" borderId="6" xfId="0" applyFill="1" applyBorder="1"/>
    <xf numFmtId="0" fontId="25" fillId="6" borderId="12" xfId="5" applyFont="1" applyFill="1" applyBorder="1" applyAlignment="1">
      <alignment horizontal="left" wrapText="1"/>
    </xf>
    <xf numFmtId="0" fontId="16" fillId="6" borderId="0" xfId="0" applyFont="1" applyFill="1" applyAlignment="1">
      <alignment horizontal="center"/>
    </xf>
    <xf numFmtId="0" fontId="16" fillId="2" borderId="4" xfId="0" applyFont="1" applyFill="1" applyBorder="1" applyAlignment="1">
      <alignment horizontal="center"/>
    </xf>
    <xf numFmtId="0" fontId="0" fillId="6" borderId="7" xfId="0" applyFill="1" applyBorder="1"/>
    <xf numFmtId="0" fontId="16" fillId="6" borderId="0" xfId="0" applyFont="1" applyFill="1" applyAlignment="1">
      <alignment horizontal="center" wrapText="1"/>
    </xf>
    <xf numFmtId="0" fontId="16" fillId="2" borderId="4" xfId="0" applyFont="1" applyFill="1" applyBorder="1" applyAlignment="1">
      <alignment horizontal="center" wrapText="1"/>
    </xf>
    <xf numFmtId="0" fontId="0" fillId="6" borderId="7" xfId="0" applyFill="1" applyBorder="1" applyAlignment="1">
      <alignment wrapText="1"/>
    </xf>
    <xf numFmtId="0" fontId="0" fillId="6" borderId="13" xfId="0" applyFill="1" applyBorder="1"/>
    <xf numFmtId="0" fontId="0" fillId="6" borderId="8" xfId="0" applyFill="1" applyBorder="1"/>
    <xf numFmtId="0" fontId="0" fillId="6" borderId="9" xfId="0" applyFill="1" applyBorder="1"/>
    <xf numFmtId="0" fontId="0" fillId="2" borderId="0" xfId="0" applyFill="1" applyAlignment="1">
      <alignment horizontal="right"/>
    </xf>
    <xf numFmtId="1" fontId="32" fillId="0" borderId="0" xfId="0" applyNumberFormat="1" applyFont="1" applyAlignment="1">
      <alignment horizontal="center"/>
    </xf>
    <xf numFmtId="0" fontId="32" fillId="0" borderId="0" xfId="0" applyFont="1" applyAlignment="1">
      <alignment horizontal="center"/>
    </xf>
    <xf numFmtId="0" fontId="22" fillId="2" borderId="0" xfId="0" applyFont="1" applyFill="1" applyAlignment="1">
      <alignment wrapText="1"/>
    </xf>
    <xf numFmtId="0" fontId="26" fillId="2" borderId="0" xfId="5" applyFont="1" applyFill="1" applyAlignment="1">
      <alignment wrapText="1"/>
    </xf>
    <xf numFmtId="0" fontId="3" fillId="2" borderId="0" xfId="3" applyFont="1" applyFill="1" applyAlignment="1">
      <alignment wrapText="1"/>
    </xf>
    <xf numFmtId="0" fontId="13" fillId="2" borderId="0" xfId="0" applyFont="1" applyFill="1"/>
    <xf numFmtId="0" fontId="18" fillId="2" borderId="0" xfId="0" applyFont="1" applyFill="1" applyAlignment="1">
      <alignment horizontal="center"/>
    </xf>
    <xf numFmtId="1" fontId="18" fillId="2" borderId="0" xfId="0" applyNumberFormat="1" applyFont="1" applyFill="1" applyAlignment="1">
      <alignment horizontal="center"/>
    </xf>
    <xf numFmtId="0" fontId="36" fillId="2" borderId="0" xfId="0" applyFont="1" applyFill="1" applyAlignment="1">
      <alignment horizontal="center" wrapText="1"/>
    </xf>
    <xf numFmtId="0" fontId="40" fillId="2" borderId="0" xfId="0" applyFont="1" applyFill="1" applyAlignment="1">
      <alignment horizontal="center" wrapText="1"/>
    </xf>
    <xf numFmtId="0" fontId="0" fillId="2" borderId="7" xfId="0" applyFill="1" applyBorder="1" applyAlignment="1">
      <alignment horizontal="center"/>
    </xf>
    <xf numFmtId="0" fontId="42" fillId="2" borderId="0" xfId="0" applyFont="1" applyFill="1" applyAlignment="1">
      <alignment horizontal="center" wrapText="1"/>
    </xf>
    <xf numFmtId="2" fontId="0" fillId="5" borderId="4" xfId="0" applyNumberFormat="1" applyFill="1" applyBorder="1" applyAlignment="1">
      <alignment horizontal="center"/>
    </xf>
    <xf numFmtId="166" fontId="1" fillId="2" borderId="0" xfId="0" applyNumberFormat="1" applyFont="1" applyFill="1" applyAlignment="1">
      <alignment horizontal="center" vertical="top" wrapText="1"/>
    </xf>
    <xf numFmtId="2" fontId="4" fillId="2" borderId="0" xfId="0" applyNumberFormat="1" applyFont="1" applyFill="1" applyAlignment="1">
      <alignment horizontal="center"/>
    </xf>
    <xf numFmtId="0" fontId="41" fillId="2" borderId="0" xfId="0" applyFont="1" applyFill="1" applyAlignment="1">
      <alignment horizontal="center"/>
    </xf>
    <xf numFmtId="166" fontId="4" fillId="2" borderId="0" xfId="0" applyNumberFormat="1" applyFont="1" applyFill="1" applyAlignment="1">
      <alignment horizontal="center"/>
    </xf>
    <xf numFmtId="0" fontId="20" fillId="2" borderId="0" xfId="0" applyFont="1" applyFill="1"/>
    <xf numFmtId="2" fontId="19" fillId="2" borderId="0" xfId="0" applyNumberFormat="1" applyFont="1" applyFill="1"/>
    <xf numFmtId="0" fontId="0" fillId="9" borderId="12" xfId="0" applyFill="1" applyBorder="1"/>
    <xf numFmtId="0" fontId="0" fillId="9" borderId="0" xfId="0" applyFill="1" applyAlignment="1">
      <alignment horizontal="center"/>
    </xf>
    <xf numFmtId="0" fontId="36" fillId="9" borderId="0" xfId="0" applyFont="1" applyFill="1" applyAlignment="1">
      <alignment horizontal="center" wrapText="1"/>
    </xf>
    <xf numFmtId="166" fontId="4" fillId="9" borderId="0" xfId="0" applyNumberFormat="1" applyFont="1" applyFill="1" applyAlignment="1">
      <alignment horizontal="center"/>
    </xf>
    <xf numFmtId="0" fontId="41" fillId="9" borderId="0" xfId="0" applyFont="1" applyFill="1" applyAlignment="1">
      <alignment horizontal="center"/>
    </xf>
    <xf numFmtId="0" fontId="0" fillId="9" borderId="7" xfId="0" applyFill="1" applyBorder="1" applyAlignment="1">
      <alignment horizontal="center"/>
    </xf>
    <xf numFmtId="0" fontId="0" fillId="9" borderId="13" xfId="0" applyFill="1" applyBorder="1"/>
    <xf numFmtId="0" fontId="0" fillId="9" borderId="8" xfId="0" applyFill="1" applyBorder="1"/>
    <xf numFmtId="0" fontId="0" fillId="9" borderId="8" xfId="0" applyFill="1" applyBorder="1" applyAlignment="1">
      <alignment horizontal="center"/>
    </xf>
    <xf numFmtId="0" fontId="0" fillId="9" borderId="8" xfId="0" applyFill="1" applyBorder="1" applyAlignment="1">
      <alignment horizontal="center" wrapText="1"/>
    </xf>
    <xf numFmtId="2" fontId="36" fillId="9" borderId="8" xfId="0" applyNumberFormat="1" applyFont="1" applyFill="1" applyBorder="1" applyAlignment="1">
      <alignment horizontal="center" wrapText="1"/>
    </xf>
    <xf numFmtId="166" fontId="1" fillId="9" borderId="8" xfId="0" applyNumberFormat="1" applyFont="1" applyFill="1" applyBorder="1" applyAlignment="1">
      <alignment horizontal="center" vertical="top" wrapText="1"/>
    </xf>
    <xf numFmtId="0" fontId="36" fillId="9" borderId="8" xfId="0" applyFont="1" applyFill="1" applyBorder="1" applyAlignment="1">
      <alignment horizontal="center" wrapText="1"/>
    </xf>
    <xf numFmtId="0" fontId="0" fillId="9" borderId="9" xfId="0" applyFill="1" applyBorder="1" applyAlignment="1">
      <alignment horizontal="center"/>
    </xf>
    <xf numFmtId="0" fontId="0" fillId="9" borderId="0" xfId="0" applyFill="1" applyAlignment="1">
      <alignment horizontal="center" wrapText="1"/>
    </xf>
    <xf numFmtId="165" fontId="21" fillId="9" borderId="0" xfId="0" applyNumberFormat="1" applyFont="1" applyFill="1" applyAlignment="1">
      <alignment horizontal="center"/>
    </xf>
    <xf numFmtId="0" fontId="21" fillId="9" borderId="0" xfId="0" applyFont="1" applyFill="1" applyAlignment="1">
      <alignment horizontal="center"/>
    </xf>
    <xf numFmtId="168" fontId="21" fillId="2" borderId="0" xfId="0" applyNumberFormat="1" applyFont="1" applyFill="1" applyAlignment="1">
      <alignment horizontal="center"/>
    </xf>
    <xf numFmtId="164" fontId="21" fillId="2" borderId="0" xfId="0" applyNumberFormat="1" applyFont="1" applyFill="1" applyAlignment="1">
      <alignment horizontal="center"/>
    </xf>
    <xf numFmtId="0" fontId="12" fillId="2" borderId="0" xfId="0" applyFont="1" applyFill="1" applyAlignment="1">
      <alignment horizontal="center"/>
    </xf>
    <xf numFmtId="167" fontId="0" fillId="2" borderId="0" xfId="0" applyNumberFormat="1" applyFill="1"/>
    <xf numFmtId="164" fontId="0" fillId="2" borderId="0" xfId="0" applyNumberFormat="1" applyFill="1"/>
    <xf numFmtId="2" fontId="34" fillId="2" borderId="12" xfId="5" applyNumberFormat="1" applyFont="1" applyFill="1" applyBorder="1" applyAlignment="1">
      <alignment horizontal="center" wrapText="1"/>
    </xf>
    <xf numFmtId="0" fontId="28" fillId="10" borderId="8" xfId="1" applyFont="1" applyFill="1" applyBorder="1" applyAlignment="1" applyProtection="1"/>
    <xf numFmtId="0" fontId="16" fillId="10" borderId="8" xfId="0" applyFont="1" applyFill="1" applyBorder="1"/>
    <xf numFmtId="0" fontId="16" fillId="10" borderId="9" xfId="0" applyFont="1" applyFill="1" applyBorder="1"/>
    <xf numFmtId="0" fontId="26" fillId="9" borderId="0" xfId="0" applyFont="1" applyFill="1" applyAlignment="1">
      <alignment wrapText="1"/>
    </xf>
    <xf numFmtId="0" fontId="25" fillId="2" borderId="5" xfId="0" applyFont="1" applyFill="1" applyBorder="1" applyAlignment="1">
      <alignment horizontal="left" vertical="center" wrapText="1"/>
    </xf>
    <xf numFmtId="0" fontId="45" fillId="0" borderId="5" xfId="0" applyFont="1" applyBorder="1" applyAlignment="1">
      <alignment vertical="center" wrapText="1"/>
    </xf>
    <xf numFmtId="0" fontId="45" fillId="0" borderId="6" xfId="0" applyFont="1" applyBorder="1" applyAlignment="1">
      <alignment vertical="center" wrapText="1"/>
    </xf>
    <xf numFmtId="0" fontId="5" fillId="2" borderId="0" xfId="0" applyFont="1" applyFill="1"/>
    <xf numFmtId="0" fontId="0" fillId="0" borderId="0" xfId="0"/>
    <xf numFmtId="0" fontId="15" fillId="0" borderId="0" xfId="0" applyFont="1" applyAlignment="1">
      <alignment wrapText="1"/>
    </xf>
    <xf numFmtId="0" fontId="16" fillId="0" borderId="0" xfId="0" applyFont="1" applyAlignment="1">
      <alignment wrapText="1"/>
    </xf>
    <xf numFmtId="0" fontId="15" fillId="2" borderId="0" xfId="0" applyFont="1" applyFill="1" applyAlignment="1">
      <alignment wrapText="1"/>
    </xf>
    <xf numFmtId="0" fontId="16" fillId="2" borderId="0" xfId="0" applyFont="1" applyFill="1" applyAlignment="1">
      <alignment wrapText="1"/>
    </xf>
    <xf numFmtId="0" fontId="26" fillId="2" borderId="5" xfId="5" applyFont="1" applyFill="1" applyBorder="1" applyAlignment="1">
      <alignment horizontal="center" wrapText="1"/>
    </xf>
  </cellXfs>
  <cellStyles count="7">
    <cellStyle name="Hyperlänk" xfId="1" builtinId="8"/>
    <cellStyle name="Normal" xfId="0" builtinId="0"/>
    <cellStyle name="Normal_2. Kontrollera värmeprod." xfId="2" xr:uid="{00000000-0005-0000-0000-000002000000}"/>
    <cellStyle name="Normal_3.Miljöfaktorer och resultat" xfId="3" xr:uid="{00000000-0005-0000-0000-000003000000}"/>
    <cellStyle name="Normal_Granska Miljövärden" xfId="4" xr:uid="{00000000-0005-0000-0000-000004000000}"/>
    <cellStyle name="Normal_Kraftvärmeproduktion " xfId="5" xr:uid="{00000000-0005-0000-0000-000005000000}"/>
    <cellStyle name="Procent" xfId="6" builtinId="5"/>
  </cellStyles>
  <dxfs count="0"/>
  <tableStyles count="0" defaultTableStyle="TableStyleMedium9" defaultPivotStyle="PivotStyleLight16"/>
  <colors>
    <mruColors>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57150</xdr:colOff>
      <xdr:row>4</xdr:row>
      <xdr:rowOff>114300</xdr:rowOff>
    </xdr:from>
    <xdr:to>
      <xdr:col>15</xdr:col>
      <xdr:colOff>247650</xdr:colOff>
      <xdr:row>14</xdr:row>
      <xdr:rowOff>47625</xdr:rowOff>
    </xdr:to>
    <xdr:pic>
      <xdr:nvPicPr>
        <xdr:cNvPr id="67585" name="Picture 1" descr="Allokering">
          <a:extLst>
            <a:ext uri="{FF2B5EF4-FFF2-40B4-BE49-F238E27FC236}">
              <a16:creationId xmlns:a16="http://schemas.microsoft.com/office/drawing/2014/main" id="{00000000-0008-0000-0300-0000010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9125" y="1057275"/>
          <a:ext cx="726757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57150</xdr:colOff>
      <xdr:row>4</xdr:row>
      <xdr:rowOff>114300</xdr:rowOff>
    </xdr:from>
    <xdr:to>
      <xdr:col>15</xdr:col>
      <xdr:colOff>247650</xdr:colOff>
      <xdr:row>14</xdr:row>
      <xdr:rowOff>47625</xdr:rowOff>
    </xdr:to>
    <xdr:pic>
      <xdr:nvPicPr>
        <xdr:cNvPr id="67586" name="Picture 2" descr="Allokering">
          <a:extLst>
            <a:ext uri="{FF2B5EF4-FFF2-40B4-BE49-F238E27FC236}">
              <a16:creationId xmlns:a16="http://schemas.microsoft.com/office/drawing/2014/main" id="{00000000-0008-0000-0300-0000020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39125" y="1057275"/>
          <a:ext cx="7267575" cy="2486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client\G\FV\Statistik\&#197;rsstatistik\2010\Utskicksfil%20under%20arbe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T/ETk/Projekt/FoI-U/PX27575_Svensk_Fj&#228;rrv&#228;rme_&#197;L/Milj&#246;v&#228;rden/Filer_fr&#229;n_2010/Prelimin&#228;ra%20milj&#246;v&#228;rden%20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 hetvattenproduktion inrapp"/>
      <sheetName val="Spillvärme inrapp"/>
      <sheetName val="Köpt hetvatten inrapp"/>
      <sheetName val="Kraftvärmeproduktion inrapp"/>
      <sheetName val="Allokeringsfaktor värme inrapp"/>
      <sheetName val="Allokerad kraftvärme inrapp"/>
      <sheetName val="Allokerad el inrapp"/>
      <sheetName val="Totalvärme inrapp"/>
      <sheetName val="0. Instruktion"/>
      <sheetName val="1. Välj nät"/>
      <sheetName val="2. Kontrollera värmeprod."/>
      <sheetName val="3. Kontrollera kraftvärmeprod."/>
      <sheetName val="4. Resultat miljövärden"/>
      <sheetName val="5. Redovisning för kunder"/>
      <sheetName val="Egen hetvattenproduktion korr"/>
      <sheetName val="Spillvärme korr"/>
      <sheetName val="Köpt hetvatten korr"/>
      <sheetName val="Kraftvärmeproduktion korr"/>
      <sheetName val="Allokeringsfaktor värme korr"/>
      <sheetName val="Allokerad kraftvärme korr"/>
      <sheetName val="Allokerad el korr"/>
      <sheetName val="Totalvärme"/>
      <sheetName val="Miljöfaktorer för använd el"/>
      <sheetName val="Emissionsfaktorer"/>
      <sheetName val="Beräknade miljövärden"/>
      <sheetName val="Underlagsinformation"/>
      <sheetName val="Underlag till diag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refreshError="1"/>
      <sheetData sheetId="13" refreshError="1"/>
      <sheetData sheetId="14"/>
      <sheetData sheetId="15" refreshError="1"/>
      <sheetData sheetId="16" refreshError="1"/>
      <sheetData sheetId="17"/>
      <sheetData sheetId="18" refreshError="1"/>
      <sheetData sheetId="19"/>
      <sheetData sheetId="20" refreshError="1"/>
      <sheetData sheetId="21"/>
      <sheetData sheetId="22"/>
      <sheetData sheetId="23"/>
      <sheetData sheetId="24"/>
      <sheetData sheetId="25">
        <row r="1">
          <cell r="J1" t="str">
            <v>Välj nät</v>
          </cell>
        </row>
        <row r="2">
          <cell r="J2" t="str">
            <v>Alfta</v>
          </cell>
        </row>
        <row r="3">
          <cell r="J3" t="str">
            <v>Algustboda</v>
          </cell>
        </row>
        <row r="4">
          <cell r="J4" t="str">
            <v>Alingsås</v>
          </cell>
        </row>
        <row r="5">
          <cell r="J5" t="str">
            <v>Alvesta</v>
          </cell>
        </row>
        <row r="6">
          <cell r="J6" t="str">
            <v>Ankarsrum</v>
          </cell>
        </row>
        <row r="7">
          <cell r="J7" t="str">
            <v>Anneberg</v>
          </cell>
        </row>
        <row r="8">
          <cell r="J8" t="str">
            <v>Arboga</v>
          </cell>
        </row>
        <row r="9">
          <cell r="J9" t="str">
            <v>Arbrå</v>
          </cell>
        </row>
        <row r="10">
          <cell r="J10" t="str">
            <v>Arvidsjaur</v>
          </cell>
        </row>
        <row r="11">
          <cell r="J11" t="str">
            <v>Arvika</v>
          </cell>
        </row>
        <row r="12">
          <cell r="J12" t="str">
            <v>Askersund</v>
          </cell>
        </row>
        <row r="13">
          <cell r="J13" t="str">
            <v>Assbergs nätet</v>
          </cell>
        </row>
        <row r="14">
          <cell r="J14" t="str">
            <v>Avesta</v>
          </cell>
        </row>
        <row r="15">
          <cell r="J15" t="str">
            <v>Bankeryd</v>
          </cell>
        </row>
        <row r="16">
          <cell r="J16" t="str">
            <v>Bara</v>
          </cell>
        </row>
        <row r="17">
          <cell r="J17" t="str">
            <v>Bengtsfors</v>
          </cell>
        </row>
        <row r="18">
          <cell r="J18" t="str">
            <v>Bergby</v>
          </cell>
        </row>
        <row r="19">
          <cell r="J19" t="str">
            <v>Bjurholm</v>
          </cell>
        </row>
        <row r="20">
          <cell r="J20" t="str">
            <v>Bjursås</v>
          </cell>
        </row>
        <row r="21">
          <cell r="J21" t="str">
            <v>Bjuv</v>
          </cell>
        </row>
        <row r="22">
          <cell r="J22" t="str">
            <v>Bjärnum</v>
          </cell>
        </row>
        <row r="23">
          <cell r="J23" t="str">
            <v>Bjästa</v>
          </cell>
        </row>
        <row r="24">
          <cell r="J24" t="str">
            <v>Bodafors</v>
          </cell>
        </row>
        <row r="25">
          <cell r="J25" t="str">
            <v>Boliden</v>
          </cell>
        </row>
        <row r="26">
          <cell r="J26" t="str">
            <v>Bollnäs</v>
          </cell>
        </row>
        <row r="27">
          <cell r="J27" t="str">
            <v>Bollstabruk</v>
          </cell>
        </row>
        <row r="28">
          <cell r="J28" t="str">
            <v>Borensberg</v>
          </cell>
        </row>
        <row r="29">
          <cell r="J29" t="str">
            <v>Borgholm</v>
          </cell>
        </row>
        <row r="30">
          <cell r="J30" t="str">
            <v>Borlänge</v>
          </cell>
        </row>
        <row r="31">
          <cell r="J31" t="str">
            <v>Borås</v>
          </cell>
        </row>
        <row r="32">
          <cell r="J32" t="str">
            <v>Boxholm</v>
          </cell>
        </row>
        <row r="33">
          <cell r="J33" t="str">
            <v>Braås</v>
          </cell>
        </row>
        <row r="34">
          <cell r="J34" t="str">
            <v>Bredbyn</v>
          </cell>
        </row>
        <row r="35">
          <cell r="J35" t="str">
            <v>Bro</v>
          </cell>
        </row>
        <row r="36">
          <cell r="J36" t="str">
            <v>Broakulla</v>
          </cell>
        </row>
        <row r="37">
          <cell r="J37" t="str">
            <v>Broby</v>
          </cell>
        </row>
        <row r="38">
          <cell r="J38" t="str">
            <v>Bromölla</v>
          </cell>
        </row>
        <row r="39">
          <cell r="J39" t="str">
            <v>Brunflo</v>
          </cell>
        </row>
        <row r="40">
          <cell r="J40" t="str">
            <v>Bräcke</v>
          </cell>
        </row>
        <row r="41">
          <cell r="J41" t="str">
            <v>Bräkne-Hoby</v>
          </cell>
        </row>
        <row r="42">
          <cell r="J42" t="str">
            <v>Bureå</v>
          </cell>
        </row>
        <row r="43">
          <cell r="J43" t="str">
            <v>Burträsk</v>
          </cell>
        </row>
        <row r="44">
          <cell r="J44" t="str">
            <v>Byske</v>
          </cell>
        </row>
        <row r="45">
          <cell r="J45" t="str">
            <v>Bålsta</v>
          </cell>
        </row>
        <row r="46">
          <cell r="J46" t="str">
            <v>Bångbro</v>
          </cell>
        </row>
        <row r="47">
          <cell r="J47" t="str">
            <v>Bällstaberg</v>
          </cell>
        </row>
        <row r="48">
          <cell r="J48" t="str">
            <v>Coop</v>
          </cell>
        </row>
        <row r="49">
          <cell r="J49" t="str">
            <v>Degerfors</v>
          </cell>
        </row>
        <row r="50">
          <cell r="J50" t="str">
            <v>Delsbo</v>
          </cell>
        </row>
        <row r="51">
          <cell r="J51" t="str">
            <v>Dorotea</v>
          </cell>
        </row>
        <row r="52">
          <cell r="J52" t="str">
            <v>Drefviken</v>
          </cell>
        </row>
        <row r="53">
          <cell r="J53" t="str">
            <v>Ed</v>
          </cell>
        </row>
        <row r="54">
          <cell r="J54" t="str">
            <v>Eda</v>
          </cell>
        </row>
        <row r="55">
          <cell r="J55" t="str">
            <v>Edsbyn</v>
          </cell>
        </row>
        <row r="56">
          <cell r="J56" t="str">
            <v>Ekenäs sjön</v>
          </cell>
        </row>
        <row r="57">
          <cell r="J57" t="str">
            <v>Eksjö</v>
          </cell>
        </row>
        <row r="58">
          <cell r="J58" t="str">
            <v>Emmaboda</v>
          </cell>
        </row>
        <row r="59">
          <cell r="J59" t="str">
            <v>Enköping</v>
          </cell>
        </row>
        <row r="60">
          <cell r="J60" t="str">
            <v>Eskilstuna-Torshälla</v>
          </cell>
        </row>
        <row r="61">
          <cell r="J61" t="str">
            <v>Eslöv-Lund-Lomma</v>
          </cell>
        </row>
        <row r="62">
          <cell r="J62" t="str">
            <v>Fagersta</v>
          </cell>
        </row>
        <row r="63">
          <cell r="J63" t="str">
            <v>Falkenberg</v>
          </cell>
        </row>
        <row r="64">
          <cell r="J64" t="str">
            <v>Falköping</v>
          </cell>
        </row>
        <row r="65">
          <cell r="J65" t="str">
            <v>Falun</v>
          </cell>
        </row>
        <row r="66">
          <cell r="J66" t="str">
            <v>Filipstad</v>
          </cell>
        </row>
        <row r="67">
          <cell r="J67" t="str">
            <v>Finspång</v>
          </cell>
        </row>
        <row r="68">
          <cell r="J68" t="str">
            <v>Fjälkinge</v>
          </cell>
        </row>
        <row r="69">
          <cell r="J69" t="str">
            <v>Fjärrhundra</v>
          </cell>
        </row>
        <row r="70">
          <cell r="J70" t="str">
            <v>Flen</v>
          </cell>
        </row>
        <row r="71">
          <cell r="J71" t="str">
            <v>Floby</v>
          </cell>
        </row>
        <row r="72">
          <cell r="J72" t="str">
            <v>Floda</v>
          </cell>
        </row>
        <row r="73">
          <cell r="J73" t="str">
            <v>Forsbacka</v>
          </cell>
        </row>
        <row r="74">
          <cell r="J74" t="str">
            <v>Fristad</v>
          </cell>
        </row>
        <row r="75">
          <cell r="J75" t="str">
            <v>Fritsla</v>
          </cell>
        </row>
        <row r="76">
          <cell r="J76" t="str">
            <v>Fränsta</v>
          </cell>
        </row>
        <row r="77">
          <cell r="J77" t="str">
            <v>Frödinge</v>
          </cell>
        </row>
        <row r="78">
          <cell r="J78" t="str">
            <v>Frövi</v>
          </cell>
        </row>
        <row r="79">
          <cell r="J79" t="str">
            <v>Färila</v>
          </cell>
        </row>
        <row r="80">
          <cell r="J80" t="str">
            <v>Gamleby</v>
          </cell>
        </row>
        <row r="81">
          <cell r="J81" t="str">
            <v>Gimo</v>
          </cell>
        </row>
        <row r="82">
          <cell r="J82" t="str">
            <v>Gisle</v>
          </cell>
        </row>
        <row r="83">
          <cell r="J83" t="str">
            <v>Gnesta</v>
          </cell>
        </row>
        <row r="84">
          <cell r="J84" t="str">
            <v>Grums</v>
          </cell>
        </row>
        <row r="85">
          <cell r="J85" t="str">
            <v>Grycksbo</v>
          </cell>
        </row>
        <row r="86">
          <cell r="J86" t="str">
            <v>Grythyttan</v>
          </cell>
        </row>
        <row r="87">
          <cell r="J87" t="str">
            <v>Gråbo</v>
          </cell>
        </row>
        <row r="88">
          <cell r="J88" t="str">
            <v>Grängesberg</v>
          </cell>
        </row>
        <row r="89">
          <cell r="J89" t="str">
            <v>Gränna</v>
          </cell>
        </row>
        <row r="90">
          <cell r="J90" t="str">
            <v>Grästorp</v>
          </cell>
        </row>
        <row r="91">
          <cell r="J91" t="str">
            <v>Gullringen</v>
          </cell>
        </row>
        <row r="92">
          <cell r="J92" t="str">
            <v>Gullspång</v>
          </cell>
        </row>
        <row r="93">
          <cell r="J93" t="str">
            <v>Gustafs</v>
          </cell>
        </row>
        <row r="94">
          <cell r="J94" t="str">
            <v>Gustavsberg</v>
          </cell>
        </row>
        <row r="95">
          <cell r="J95" t="str">
            <v>Gällivare-Malmberget</v>
          </cell>
        </row>
        <row r="96">
          <cell r="J96" t="str">
            <v>Gällstad</v>
          </cell>
        </row>
        <row r="97">
          <cell r="J97" t="str">
            <v>Gävle</v>
          </cell>
        </row>
        <row r="98">
          <cell r="J98" t="str">
            <v>Göteborg. Partille</v>
          </cell>
        </row>
        <row r="99">
          <cell r="J99" t="str">
            <v>Götene</v>
          </cell>
        </row>
        <row r="100">
          <cell r="J100" t="str">
            <v>Habo</v>
          </cell>
        </row>
        <row r="101">
          <cell r="J101" t="str">
            <v>Hagström</v>
          </cell>
        </row>
        <row r="102">
          <cell r="J102" t="str">
            <v>Hallstahammar</v>
          </cell>
        </row>
        <row r="103">
          <cell r="J103" t="str">
            <v>Hallstavik</v>
          </cell>
        </row>
        <row r="104">
          <cell r="J104" t="str">
            <v>Halmstad</v>
          </cell>
        </row>
        <row r="105">
          <cell r="J105" t="str">
            <v>Haparanda</v>
          </cell>
        </row>
        <row r="106">
          <cell r="J106" t="str">
            <v>Heby</v>
          </cell>
        </row>
        <row r="107">
          <cell r="J107" t="str">
            <v>Hede</v>
          </cell>
        </row>
        <row r="108">
          <cell r="J108" t="str">
            <v>Hedemora</v>
          </cell>
        </row>
        <row r="109">
          <cell r="J109" t="str">
            <v>Hedesunda</v>
          </cell>
        </row>
        <row r="110">
          <cell r="J110" t="str">
            <v>Helsingborg</v>
          </cell>
        </row>
        <row r="111">
          <cell r="J111" t="str">
            <v>Hemse</v>
          </cell>
        </row>
        <row r="112">
          <cell r="J112" t="str">
            <v>Henja</v>
          </cell>
        </row>
        <row r="113">
          <cell r="J113" t="str">
            <v>Hestra</v>
          </cell>
        </row>
        <row r="114">
          <cell r="J114" t="str">
            <v>Hjo</v>
          </cell>
        </row>
        <row r="115">
          <cell r="J115" t="str">
            <v>Hjärnarp</v>
          </cell>
        </row>
        <row r="116">
          <cell r="J116" t="str">
            <v>Hofors</v>
          </cell>
        </row>
        <row r="117">
          <cell r="J117" t="str">
            <v>Hofors(Fortum)</v>
          </cell>
        </row>
        <row r="118">
          <cell r="J118" t="str">
            <v>Holmsund</v>
          </cell>
        </row>
        <row r="119">
          <cell r="J119" t="str">
            <v>Holsby</v>
          </cell>
        </row>
        <row r="120">
          <cell r="J120" t="str">
            <v>Horndal</v>
          </cell>
        </row>
        <row r="121">
          <cell r="J121" t="str">
            <v>Horred</v>
          </cell>
        </row>
        <row r="122">
          <cell r="J122" t="str">
            <v>Hortlax</v>
          </cell>
        </row>
        <row r="123">
          <cell r="J123" t="str">
            <v>Huddinge</v>
          </cell>
        </row>
        <row r="124">
          <cell r="J124" t="str">
            <v>Hudiksvall</v>
          </cell>
        </row>
        <row r="125">
          <cell r="J125" t="str">
            <v>Hultsfred</v>
          </cell>
        </row>
        <row r="126">
          <cell r="J126" t="str">
            <v>Husum</v>
          </cell>
        </row>
        <row r="127">
          <cell r="J127" t="str">
            <v>HVC Kode</v>
          </cell>
        </row>
        <row r="128">
          <cell r="J128" t="str">
            <v>HVC Kärna</v>
          </cell>
        </row>
        <row r="129">
          <cell r="J129" t="str">
            <v>HVC Stålkullen</v>
          </cell>
        </row>
        <row r="130">
          <cell r="J130" t="str">
            <v>Hägernäs</v>
          </cell>
        </row>
        <row r="131">
          <cell r="J131" t="str">
            <v>Hällbybrunn</v>
          </cell>
        </row>
        <row r="132">
          <cell r="J132" t="str">
            <v>Hällefors</v>
          </cell>
        </row>
        <row r="133">
          <cell r="J133" t="str">
            <v>Hällekis</v>
          </cell>
        </row>
        <row r="134">
          <cell r="J134" t="str">
            <v>Härnösand</v>
          </cell>
        </row>
        <row r="135">
          <cell r="J135" t="str">
            <v>Hässleholm</v>
          </cell>
        </row>
        <row r="136">
          <cell r="J136" t="str">
            <v>Höganäs</v>
          </cell>
        </row>
        <row r="137">
          <cell r="J137" t="str">
            <v>HÖK</v>
          </cell>
        </row>
        <row r="138">
          <cell r="J138" t="str">
            <v>Hörby</v>
          </cell>
        </row>
        <row r="139">
          <cell r="J139" t="str">
            <v>Hörnefors</v>
          </cell>
        </row>
        <row r="140">
          <cell r="J140" t="str">
            <v>Höör</v>
          </cell>
        </row>
        <row r="141">
          <cell r="J141" t="str">
            <v>Iggesund</v>
          </cell>
        </row>
        <row r="142">
          <cell r="J142" t="str">
            <v>Industri-Degerfors</v>
          </cell>
        </row>
        <row r="143">
          <cell r="J143" t="str">
            <v>Ingatorp</v>
          </cell>
        </row>
        <row r="144">
          <cell r="J144" t="str">
            <v>Ingelstad</v>
          </cell>
        </row>
        <row r="145">
          <cell r="J145" t="str">
            <v>Insjön</v>
          </cell>
        </row>
        <row r="146">
          <cell r="J146" t="str">
            <v>Jokkmokk</v>
          </cell>
        </row>
        <row r="147">
          <cell r="J147" t="str">
            <v>Junsele</v>
          </cell>
        </row>
        <row r="148">
          <cell r="J148" t="str">
            <v xml:space="preserve">Jämjö </v>
          </cell>
        </row>
        <row r="149">
          <cell r="J149" t="str">
            <v>Järfälla</v>
          </cell>
        </row>
        <row r="150">
          <cell r="J150" t="str">
            <v>Järna</v>
          </cell>
        </row>
        <row r="151">
          <cell r="J151" t="str">
            <v>Järvsö</v>
          </cell>
        </row>
        <row r="152">
          <cell r="J152" t="str">
            <v>Jönköping</v>
          </cell>
        </row>
        <row r="153">
          <cell r="J153" t="str">
            <v>Jörn</v>
          </cell>
        </row>
        <row r="154">
          <cell r="J154" t="str">
            <v>Kalix</v>
          </cell>
        </row>
        <row r="155">
          <cell r="J155" t="str">
            <v>Kalmar</v>
          </cell>
        </row>
        <row r="156">
          <cell r="J156" t="str">
            <v>Kalmarsand</v>
          </cell>
        </row>
        <row r="157">
          <cell r="J157" t="str">
            <v>Karlsborg</v>
          </cell>
        </row>
        <row r="158">
          <cell r="J158" t="str">
            <v>Karlshamn</v>
          </cell>
        </row>
        <row r="159">
          <cell r="J159" t="str">
            <v>Karlskoga</v>
          </cell>
        </row>
        <row r="160">
          <cell r="J160" t="str">
            <v>Karlskrona</v>
          </cell>
        </row>
        <row r="161">
          <cell r="J161" t="str">
            <v>Karlstad</v>
          </cell>
        </row>
        <row r="162">
          <cell r="J162" t="str">
            <v>Katrinefors Kraftvärme (producent)</v>
          </cell>
        </row>
        <row r="163">
          <cell r="J163" t="str">
            <v>Katrineholm</v>
          </cell>
        </row>
        <row r="164">
          <cell r="J164" t="str">
            <v>Kil</v>
          </cell>
        </row>
        <row r="165">
          <cell r="J165" t="str">
            <v>Kilafors</v>
          </cell>
        </row>
        <row r="166">
          <cell r="J166" t="str">
            <v>Kinna</v>
          </cell>
        </row>
        <row r="167">
          <cell r="J167" t="str">
            <v>Kiruna C</v>
          </cell>
        </row>
        <row r="168">
          <cell r="J168" t="str">
            <v>Kisa</v>
          </cell>
        </row>
        <row r="169">
          <cell r="J169" t="str">
            <v>Klintehamn</v>
          </cell>
        </row>
        <row r="170">
          <cell r="J170" t="str">
            <v>Klippan-Ljungbyhed</v>
          </cell>
        </row>
        <row r="171">
          <cell r="J171" t="str">
            <v>Knivsta</v>
          </cell>
        </row>
        <row r="172">
          <cell r="J172" t="str">
            <v>Kolsva</v>
          </cell>
        </row>
        <row r="173">
          <cell r="J173" t="str">
            <v>Kopparberg</v>
          </cell>
        </row>
        <row r="174">
          <cell r="J174" t="str">
            <v>Kramfors</v>
          </cell>
        </row>
        <row r="175">
          <cell r="J175" t="str">
            <v>Kristianstad</v>
          </cell>
        </row>
        <row r="176">
          <cell r="J176" t="str">
            <v>Kristineberg</v>
          </cell>
        </row>
        <row r="177">
          <cell r="J177" t="str">
            <v>Kristinehamn</v>
          </cell>
        </row>
        <row r="178">
          <cell r="J178" t="str">
            <v>Kristinehamn(Fortum)</v>
          </cell>
        </row>
        <row r="179">
          <cell r="J179" t="str">
            <v>Krokom</v>
          </cell>
        </row>
        <row r="180">
          <cell r="J180" t="str">
            <v>Kungsbacka</v>
          </cell>
        </row>
        <row r="181">
          <cell r="J181" t="str">
            <v>Kungsängen</v>
          </cell>
        </row>
        <row r="182">
          <cell r="J182" t="str">
            <v>Kungsör</v>
          </cell>
        </row>
        <row r="183">
          <cell r="J183" t="str">
            <v>Kungälv</v>
          </cell>
        </row>
        <row r="184">
          <cell r="J184" t="str">
            <v>Kvicksund</v>
          </cell>
        </row>
        <row r="185">
          <cell r="J185" t="str">
            <v>Kvissleby</v>
          </cell>
        </row>
        <row r="186">
          <cell r="J186" t="str">
            <v>Kvänum</v>
          </cell>
        </row>
        <row r="187">
          <cell r="J187" t="str">
            <v>Kåge</v>
          </cell>
        </row>
        <row r="188">
          <cell r="J188" t="str">
            <v>Kälarne</v>
          </cell>
        </row>
        <row r="189">
          <cell r="J189" t="str">
            <v>Köping</v>
          </cell>
        </row>
        <row r="190">
          <cell r="J190" t="str">
            <v>Lagan</v>
          </cell>
        </row>
        <row r="191">
          <cell r="J191" t="str">
            <v>Lammhult</v>
          </cell>
        </row>
        <row r="192">
          <cell r="J192" t="str">
            <v>Landskrona</v>
          </cell>
        </row>
        <row r="193">
          <cell r="J193" t="str">
            <v>Landvetter</v>
          </cell>
        </row>
        <row r="194">
          <cell r="J194" t="str">
            <v>Laxå</v>
          </cell>
        </row>
        <row r="195">
          <cell r="J195" t="str">
            <v>Leksand</v>
          </cell>
        </row>
        <row r="196">
          <cell r="J196" t="str">
            <v>Lerum</v>
          </cell>
        </row>
        <row r="197">
          <cell r="J197" t="str">
            <v>Lidbacken</v>
          </cell>
        </row>
        <row r="198">
          <cell r="J198" t="str">
            <v>Lidköping</v>
          </cell>
        </row>
        <row r="199">
          <cell r="J199" t="str">
            <v>Lilla Edet</v>
          </cell>
        </row>
        <row r="200">
          <cell r="J200" t="str">
            <v>Lindesberg</v>
          </cell>
        </row>
        <row r="201">
          <cell r="J201" t="str">
            <v>Linköping</v>
          </cell>
        </row>
        <row r="202">
          <cell r="J202" t="str">
            <v>Ljungaverk</v>
          </cell>
        </row>
        <row r="203">
          <cell r="J203" t="str">
            <v>Ljungby</v>
          </cell>
        </row>
        <row r="204">
          <cell r="J204" t="str">
            <v>Ljungby E ON</v>
          </cell>
        </row>
        <row r="205">
          <cell r="J205" t="str">
            <v>Ljungskile</v>
          </cell>
        </row>
        <row r="206">
          <cell r="J206" t="str">
            <v>Ljusdal</v>
          </cell>
        </row>
        <row r="207">
          <cell r="J207" t="str">
            <v>Ljusne</v>
          </cell>
        </row>
        <row r="208">
          <cell r="J208" t="str">
            <v>Ludvika</v>
          </cell>
        </row>
        <row r="209">
          <cell r="J209" t="str">
            <v>Luleå</v>
          </cell>
        </row>
        <row r="210">
          <cell r="J210" t="str">
            <v>Lycksele</v>
          </cell>
        </row>
        <row r="211">
          <cell r="J211" t="str">
            <v>Lyrestad</v>
          </cell>
        </row>
        <row r="212">
          <cell r="J212" t="str">
            <v>Lysekil</v>
          </cell>
        </row>
        <row r="213">
          <cell r="J213" t="str">
            <v>Långasjö</v>
          </cell>
        </row>
        <row r="214">
          <cell r="J214" t="str">
            <v>Långsele</v>
          </cell>
        </row>
        <row r="215">
          <cell r="J215" t="str">
            <v>Långshyttan</v>
          </cell>
        </row>
        <row r="216">
          <cell r="J216" t="str">
            <v>Löttorp</v>
          </cell>
        </row>
        <row r="217">
          <cell r="J217" t="str">
            <v>Lövånger</v>
          </cell>
        </row>
        <row r="218">
          <cell r="J218" t="str">
            <v>Malmköping</v>
          </cell>
        </row>
        <row r="219">
          <cell r="J219" t="str">
            <v>Malmö</v>
          </cell>
        </row>
        <row r="220">
          <cell r="J220" t="str">
            <v>Malung</v>
          </cell>
        </row>
        <row r="221">
          <cell r="J221" t="str">
            <v>Malå</v>
          </cell>
        </row>
        <row r="222">
          <cell r="J222" t="str">
            <v>Mariannelund</v>
          </cell>
        </row>
        <row r="223">
          <cell r="J223" t="str">
            <v>Mariestad</v>
          </cell>
        </row>
        <row r="224">
          <cell r="J224" t="str">
            <v>Markaryd</v>
          </cell>
        </row>
        <row r="225">
          <cell r="J225" t="str">
            <v>Matfors</v>
          </cell>
        </row>
        <row r="226">
          <cell r="J226" t="str">
            <v>Mjölby-skänninge</v>
          </cell>
        </row>
        <row r="227">
          <cell r="J227" t="str">
            <v>Moheda</v>
          </cell>
        </row>
        <row r="228">
          <cell r="J228" t="str">
            <v>Moliden</v>
          </cell>
        </row>
        <row r="229">
          <cell r="J229" t="str">
            <v>Mora</v>
          </cell>
        </row>
        <row r="230">
          <cell r="J230" t="str">
            <v>Morgongåva</v>
          </cell>
        </row>
        <row r="231">
          <cell r="J231" t="str">
            <v>Motala</v>
          </cell>
        </row>
        <row r="232">
          <cell r="J232" t="str">
            <v>Mullsjö</v>
          </cell>
        </row>
        <row r="233">
          <cell r="J233" t="str">
            <v>Munkedal</v>
          </cell>
        </row>
        <row r="234">
          <cell r="J234" t="str">
            <v>Munkfors</v>
          </cell>
        </row>
        <row r="235">
          <cell r="J235" t="str">
            <v>Mölndal</v>
          </cell>
        </row>
        <row r="236">
          <cell r="J236" t="str">
            <v>Mölnlycke</v>
          </cell>
        </row>
        <row r="237">
          <cell r="J237" t="str">
            <v>Mönsterås</v>
          </cell>
        </row>
        <row r="238">
          <cell r="J238" t="str">
            <v>Nora</v>
          </cell>
        </row>
        <row r="239">
          <cell r="J239" t="str">
            <v>Norberg</v>
          </cell>
        </row>
        <row r="240">
          <cell r="J240" t="str">
            <v>Nordmaling</v>
          </cell>
        </row>
        <row r="241">
          <cell r="J241" t="str">
            <v>Norrahammar</v>
          </cell>
        </row>
        <row r="242">
          <cell r="J242" t="str">
            <v>Norrfjärden</v>
          </cell>
        </row>
        <row r="243">
          <cell r="J243" t="str">
            <v>Norrköping</v>
          </cell>
        </row>
        <row r="244">
          <cell r="J244" t="str">
            <v>Norrsundet</v>
          </cell>
        </row>
        <row r="245">
          <cell r="J245" t="str">
            <v>Norrtälje</v>
          </cell>
        </row>
        <row r="246">
          <cell r="J246" t="str">
            <v>Norsjö</v>
          </cell>
        </row>
        <row r="247">
          <cell r="J247" t="str">
            <v>Nybro</v>
          </cell>
        </row>
        <row r="248">
          <cell r="J248" t="str">
            <v>Nybro (Kalmar Energi)</v>
          </cell>
        </row>
        <row r="249">
          <cell r="J249" t="str">
            <v>Nykvarn</v>
          </cell>
        </row>
        <row r="250">
          <cell r="J250" t="str">
            <v>Nyköping</v>
          </cell>
        </row>
        <row r="251">
          <cell r="J251" t="str">
            <v>Nyland</v>
          </cell>
        </row>
        <row r="252">
          <cell r="J252" t="str">
            <v>Nynäshamn</v>
          </cell>
        </row>
        <row r="253">
          <cell r="J253" t="str">
            <v>Nässjö</v>
          </cell>
        </row>
        <row r="254">
          <cell r="J254" t="str">
            <v>Näsviken</v>
          </cell>
        </row>
        <row r="255">
          <cell r="J255" t="str">
            <v>Näsåker</v>
          </cell>
        </row>
        <row r="256">
          <cell r="J256" t="str">
            <v>Ockelbo</v>
          </cell>
        </row>
        <row r="257">
          <cell r="J257" t="str">
            <v>Odensbacken</v>
          </cell>
        </row>
        <row r="258">
          <cell r="J258" t="str">
            <v>Olofström</v>
          </cell>
        </row>
        <row r="259">
          <cell r="J259" t="str">
            <v>Ornäs</v>
          </cell>
        </row>
        <row r="260">
          <cell r="J260" t="str">
            <v>Orsa</v>
          </cell>
        </row>
        <row r="261">
          <cell r="J261" t="str">
            <v>Osby</v>
          </cell>
        </row>
        <row r="262">
          <cell r="J262" t="str">
            <v>Oskarshamn</v>
          </cell>
        </row>
        <row r="263">
          <cell r="J263" t="str">
            <v>Oxelösund</v>
          </cell>
        </row>
        <row r="264">
          <cell r="J264" t="str">
            <v>Perstorp</v>
          </cell>
        </row>
        <row r="265">
          <cell r="J265" t="str">
            <v>Piteå</v>
          </cell>
        </row>
        <row r="266">
          <cell r="J266" t="str">
            <v>Ramnäs</v>
          </cell>
        </row>
        <row r="267">
          <cell r="J267" t="str">
            <v>Ramsele</v>
          </cell>
        </row>
        <row r="268">
          <cell r="J268" t="str">
            <v>Reftele</v>
          </cell>
        </row>
        <row r="269">
          <cell r="J269" t="str">
            <v>Rimbo</v>
          </cell>
        </row>
        <row r="270">
          <cell r="J270" t="str">
            <v>Robertsfors</v>
          </cell>
        </row>
        <row r="271">
          <cell r="J271" t="str">
            <v>Ronneby-Kallinge</v>
          </cell>
        </row>
        <row r="272">
          <cell r="J272" t="str">
            <v>Rosvik</v>
          </cell>
        </row>
        <row r="273">
          <cell r="J273" t="str">
            <v>Rottne</v>
          </cell>
        </row>
        <row r="274">
          <cell r="J274" t="str">
            <v>Rundvik</v>
          </cell>
        </row>
        <row r="275">
          <cell r="J275" t="str">
            <v>Ryd</v>
          </cell>
        </row>
        <row r="276">
          <cell r="J276" t="str">
            <v>Rydaholm</v>
          </cell>
        </row>
        <row r="277">
          <cell r="J277" t="str">
            <v>Råneå</v>
          </cell>
        </row>
        <row r="278">
          <cell r="J278" t="str">
            <v>Rättvik</v>
          </cell>
        </row>
        <row r="279">
          <cell r="J279" t="str">
            <v xml:space="preserve">Rödeby </v>
          </cell>
        </row>
        <row r="280">
          <cell r="J280" t="str">
            <v>Rörberg</v>
          </cell>
        </row>
        <row r="281">
          <cell r="J281" t="str">
            <v>Rörbergsström</v>
          </cell>
        </row>
        <row r="282">
          <cell r="J282" t="str">
            <v>Rörvik</v>
          </cell>
        </row>
        <row r="283">
          <cell r="J283" t="str">
            <v>Sala</v>
          </cell>
        </row>
        <row r="284">
          <cell r="J284" t="str">
            <v>Saltsjöbaden</v>
          </cell>
        </row>
        <row r="285">
          <cell r="J285" t="str">
            <v>Sandviken</v>
          </cell>
        </row>
        <row r="286">
          <cell r="J286" t="str">
            <v>Simrishamn</v>
          </cell>
        </row>
        <row r="287">
          <cell r="J287" t="str">
            <v>Sjulnäs</v>
          </cell>
        </row>
        <row r="288">
          <cell r="J288" t="str">
            <v>Sjöbo</v>
          </cell>
        </row>
        <row r="289">
          <cell r="J289" t="str">
            <v>Skara</v>
          </cell>
        </row>
        <row r="290">
          <cell r="J290" t="str">
            <v>Skellefteå</v>
          </cell>
        </row>
        <row r="291">
          <cell r="J291" t="str">
            <v>Skillingaryd</v>
          </cell>
        </row>
        <row r="292">
          <cell r="J292" t="str">
            <v>Skinnskatteberg</v>
          </cell>
        </row>
        <row r="293">
          <cell r="J293" t="str">
            <v>Skoghall</v>
          </cell>
        </row>
        <row r="294">
          <cell r="J294" t="str">
            <v>Skogskyrkogården</v>
          </cell>
        </row>
        <row r="295">
          <cell r="J295" t="str">
            <v>Skultorp</v>
          </cell>
        </row>
        <row r="296">
          <cell r="J296" t="str">
            <v>Skurup</v>
          </cell>
        </row>
        <row r="297">
          <cell r="J297" t="str">
            <v>Skutskär</v>
          </cell>
        </row>
        <row r="298">
          <cell r="J298" t="str">
            <v>Skåre</v>
          </cell>
        </row>
        <row r="299">
          <cell r="J299" t="str">
            <v>Skällsta</v>
          </cell>
        </row>
        <row r="300">
          <cell r="J300" t="str">
            <v>Skärblacka</v>
          </cell>
        </row>
        <row r="301">
          <cell r="J301" t="str">
            <v>Skövde</v>
          </cell>
        </row>
        <row r="302">
          <cell r="J302" t="str">
            <v>Slite</v>
          </cell>
        </row>
        <row r="303">
          <cell r="J303" t="str">
            <v>Smedjebacken</v>
          </cell>
        </row>
        <row r="304">
          <cell r="J304" t="str">
            <v>Sollefteå</v>
          </cell>
        </row>
        <row r="305">
          <cell r="J305" t="str">
            <v>Sollentuna</v>
          </cell>
        </row>
        <row r="306">
          <cell r="J306" t="str">
            <v>Spillvattennät</v>
          </cell>
        </row>
        <row r="307">
          <cell r="J307" t="str">
            <v>St Skedvi</v>
          </cell>
        </row>
        <row r="308">
          <cell r="J308" t="str">
            <v>Staffanstorp</v>
          </cell>
        </row>
        <row r="309">
          <cell r="J309" t="str">
            <v>Stenkullen</v>
          </cell>
        </row>
        <row r="310">
          <cell r="J310" t="str">
            <v>Stenungsund</v>
          </cell>
        </row>
        <row r="311">
          <cell r="J311" t="str">
            <v>Stockholm</v>
          </cell>
        </row>
        <row r="312">
          <cell r="J312" t="str">
            <v>Stora Höga</v>
          </cell>
        </row>
        <row r="313">
          <cell r="J313" t="str">
            <v>Storebro</v>
          </cell>
        </row>
        <row r="314">
          <cell r="J314" t="str">
            <v>Storfors</v>
          </cell>
        </row>
        <row r="315">
          <cell r="J315" t="str">
            <v>Storuman</v>
          </cell>
        </row>
        <row r="316">
          <cell r="J316" t="str">
            <v>Storvreta</v>
          </cell>
        </row>
        <row r="317">
          <cell r="J317" t="str">
            <v>Strängnäs</v>
          </cell>
        </row>
        <row r="318">
          <cell r="J318" t="str">
            <v>Strömgården</v>
          </cell>
        </row>
        <row r="319">
          <cell r="J319" t="str">
            <v>Sturefors</v>
          </cell>
        </row>
        <row r="320">
          <cell r="J320" t="str">
            <v xml:space="preserve">Sturkö </v>
          </cell>
        </row>
        <row r="321">
          <cell r="J321" t="str">
            <v>Stöllet</v>
          </cell>
        </row>
        <row r="322">
          <cell r="J322" t="str">
            <v>Stöpen</v>
          </cell>
        </row>
        <row r="323">
          <cell r="J323" t="str">
            <v>Sundby Park</v>
          </cell>
        </row>
        <row r="324">
          <cell r="J324" t="str">
            <v>Sundbyberg-Solna</v>
          </cell>
        </row>
        <row r="325">
          <cell r="J325" t="str">
            <v>Sundsvall</v>
          </cell>
        </row>
        <row r="326">
          <cell r="J326" t="str">
            <v>Sunne</v>
          </cell>
        </row>
        <row r="327">
          <cell r="J327" t="str">
            <v>Sura</v>
          </cell>
        </row>
        <row r="328">
          <cell r="J328" t="str">
            <v>Surahammar</v>
          </cell>
        </row>
        <row r="329">
          <cell r="J329" t="str">
            <v>Svalöv</v>
          </cell>
        </row>
        <row r="330">
          <cell r="J330" t="str">
            <v>Svartå</v>
          </cell>
        </row>
        <row r="331">
          <cell r="J331" t="str">
            <v>Sveg</v>
          </cell>
        </row>
        <row r="332">
          <cell r="J332" t="str">
            <v>Svenljunga</v>
          </cell>
        </row>
        <row r="333">
          <cell r="J333" t="str">
            <v>Svärdsjö</v>
          </cell>
        </row>
        <row r="334">
          <cell r="J334" t="str">
            <v>Säffle (Nordic Paper)</v>
          </cell>
        </row>
        <row r="335">
          <cell r="J335" t="str">
            <v>Säter</v>
          </cell>
        </row>
        <row r="336">
          <cell r="J336" t="str">
            <v>Sävar</v>
          </cell>
        </row>
        <row r="337">
          <cell r="J337" t="str">
            <v>Sävsjö</v>
          </cell>
        </row>
        <row r="338">
          <cell r="J338" t="str">
            <v>Söderala</v>
          </cell>
        </row>
        <row r="339">
          <cell r="J339" t="str">
            <v>Söderbärke</v>
          </cell>
        </row>
        <row r="340">
          <cell r="J340" t="str">
            <v>Söderenergi</v>
          </cell>
        </row>
        <row r="341">
          <cell r="J341" t="str">
            <v>Söderfors</v>
          </cell>
        </row>
        <row r="342">
          <cell r="J342" t="str">
            <v>Söderhamn</v>
          </cell>
        </row>
        <row r="343">
          <cell r="J343" t="str">
            <v>Söderköping</v>
          </cell>
        </row>
        <row r="344">
          <cell r="J344" t="str">
            <v>Södertälje</v>
          </cell>
        </row>
        <row r="345">
          <cell r="J345" t="str">
            <v>Södertörn Fjärrvärme Totalt</v>
          </cell>
        </row>
        <row r="346">
          <cell r="J346" t="str">
            <v>Södra Vi</v>
          </cell>
        </row>
        <row r="347">
          <cell r="J347" t="str">
            <v>Sörforsa</v>
          </cell>
        </row>
        <row r="348">
          <cell r="J348" t="str">
            <v>Tanumshede</v>
          </cell>
        </row>
        <row r="349">
          <cell r="J349" t="str">
            <v>Tibro</v>
          </cell>
        </row>
        <row r="350">
          <cell r="J350" t="str">
            <v>Tidaholm</v>
          </cell>
        </row>
        <row r="351">
          <cell r="J351" t="str">
            <v>Tierp</v>
          </cell>
        </row>
        <row r="352">
          <cell r="J352" t="str">
            <v>Timmersdala</v>
          </cell>
        </row>
        <row r="353">
          <cell r="J353" t="str">
            <v>Timrå</v>
          </cell>
        </row>
        <row r="354">
          <cell r="J354" t="str">
            <v>Tollarp</v>
          </cell>
        </row>
        <row r="355">
          <cell r="J355" t="str">
            <v>Tomelilla</v>
          </cell>
        </row>
        <row r="356">
          <cell r="J356" t="str">
            <v>Torsby</v>
          </cell>
        </row>
        <row r="357">
          <cell r="J357" t="str">
            <v>Torsåker</v>
          </cell>
        </row>
        <row r="358">
          <cell r="J358" t="str">
            <v>Torsång</v>
          </cell>
        </row>
        <row r="359">
          <cell r="J359" t="str">
            <v>Tranås</v>
          </cell>
        </row>
        <row r="360">
          <cell r="J360" t="str">
            <v>Trelleborg</v>
          </cell>
        </row>
        <row r="361">
          <cell r="J361" t="str">
            <v>Trollhättan</v>
          </cell>
        </row>
        <row r="362">
          <cell r="J362" t="str">
            <v>Trosa</v>
          </cell>
        </row>
        <row r="363">
          <cell r="J363" t="str">
            <v>Träslövsläge</v>
          </cell>
        </row>
        <row r="364">
          <cell r="J364" t="str">
            <v>Tvååker(Närv)</v>
          </cell>
        </row>
        <row r="365">
          <cell r="J365" t="str">
            <v>Tyringe</v>
          </cell>
        </row>
        <row r="366">
          <cell r="J366" t="str">
            <v>Täby</v>
          </cell>
        </row>
        <row r="367">
          <cell r="J367" t="str">
            <v>Tärnsjö</v>
          </cell>
        </row>
        <row r="368">
          <cell r="J368" t="str">
            <v>Töreboda</v>
          </cell>
        </row>
        <row r="369">
          <cell r="J369" t="str">
            <v>Uddevalla</v>
          </cell>
        </row>
        <row r="370">
          <cell r="J370" t="str">
            <v>Ullared-närvärme</v>
          </cell>
        </row>
        <row r="371">
          <cell r="J371" t="str">
            <v>Ulricehamn</v>
          </cell>
        </row>
        <row r="372">
          <cell r="J372" t="str">
            <v>Umeå</v>
          </cell>
        </row>
        <row r="373">
          <cell r="J373" t="str">
            <v>Uppsala</v>
          </cell>
        </row>
        <row r="374">
          <cell r="J374" t="str">
            <v>Ursviken-Skelleftehamn</v>
          </cell>
        </row>
        <row r="375">
          <cell r="J375" t="str">
            <v>Vadstena</v>
          </cell>
        </row>
        <row r="376">
          <cell r="J376" t="str">
            <v>Vaggeryd</v>
          </cell>
        </row>
        <row r="377">
          <cell r="J377" t="str">
            <v>Vagnhärad</v>
          </cell>
        </row>
        <row r="378">
          <cell r="J378" t="str">
            <v>Valbo</v>
          </cell>
        </row>
        <row r="379">
          <cell r="J379" t="str">
            <v>Valdemarsvik</v>
          </cell>
        </row>
        <row r="380">
          <cell r="J380" t="str">
            <v>Valla</v>
          </cell>
        </row>
        <row r="381">
          <cell r="J381" t="str">
            <v>Vallentuna</v>
          </cell>
        </row>
        <row r="382">
          <cell r="J382" t="str">
            <v>Vansbro</v>
          </cell>
        </row>
        <row r="383">
          <cell r="J383" t="str">
            <v>Vara</v>
          </cell>
        </row>
        <row r="384">
          <cell r="J384" t="str">
            <v>Varberg (Fjv)</v>
          </cell>
        </row>
        <row r="385">
          <cell r="J385" t="str">
            <v>Vaxholm</v>
          </cell>
        </row>
        <row r="386">
          <cell r="J386" t="str">
            <v>Veddige</v>
          </cell>
        </row>
        <row r="387">
          <cell r="J387" t="str">
            <v>Vedevåg</v>
          </cell>
        </row>
        <row r="388">
          <cell r="J388" t="str">
            <v>Vejbystrand</v>
          </cell>
        </row>
        <row r="389">
          <cell r="J389" t="str">
            <v>Vessigebro-närvärme</v>
          </cell>
        </row>
        <row r="390">
          <cell r="J390" t="str">
            <v>Vetlanda</v>
          </cell>
        </row>
        <row r="391">
          <cell r="J391" t="str">
            <v>Vilhelmina</v>
          </cell>
        </row>
        <row r="392">
          <cell r="J392" t="str">
            <v>Vimmerby</v>
          </cell>
        </row>
        <row r="393">
          <cell r="J393" t="str">
            <v>Vindeln</v>
          </cell>
        </row>
        <row r="394">
          <cell r="J394" t="str">
            <v>Vingåker</v>
          </cell>
        </row>
        <row r="395">
          <cell r="J395" t="str">
            <v>Virsbo</v>
          </cell>
        </row>
        <row r="396">
          <cell r="J396" t="str">
            <v>Visby</v>
          </cell>
        </row>
        <row r="397">
          <cell r="J397" t="str">
            <v>Vislanda</v>
          </cell>
        </row>
        <row r="398">
          <cell r="J398" t="str">
            <v>Vissefjärda</v>
          </cell>
        </row>
        <row r="399">
          <cell r="J399" t="str">
            <v>Vittangi</v>
          </cell>
        </row>
        <row r="400">
          <cell r="J400" t="str">
            <v>Vårgårda</v>
          </cell>
        </row>
        <row r="401">
          <cell r="J401" t="str">
            <v>Vänersborg</v>
          </cell>
        </row>
        <row r="402">
          <cell r="J402" t="str">
            <v>Vännäs</v>
          </cell>
        </row>
        <row r="403">
          <cell r="J403" t="str">
            <v>Vännäsby</v>
          </cell>
        </row>
        <row r="404">
          <cell r="J404" t="str">
            <v>VännäsInd.</v>
          </cell>
        </row>
        <row r="405">
          <cell r="J405" t="str">
            <v>Värnamo</v>
          </cell>
        </row>
        <row r="406">
          <cell r="J406" t="str">
            <v>Västerdala</v>
          </cell>
        </row>
        <row r="407">
          <cell r="J407" t="str">
            <v>Västerskog</v>
          </cell>
        </row>
        <row r="408">
          <cell r="J408" t="str">
            <v>Västervik</v>
          </cell>
        </row>
        <row r="409">
          <cell r="J409" t="str">
            <v>Västerås</v>
          </cell>
        </row>
        <row r="410">
          <cell r="J410" t="str">
            <v>Växjö</v>
          </cell>
        </row>
        <row r="411">
          <cell r="J411" t="str">
            <v>Ystad</v>
          </cell>
        </row>
        <row r="412">
          <cell r="J412" t="str">
            <v>Åhus</v>
          </cell>
        </row>
        <row r="413">
          <cell r="J413" t="str">
            <v>Åkers styckebruk</v>
          </cell>
        </row>
        <row r="414">
          <cell r="J414" t="str">
            <v>Åmål</v>
          </cell>
        </row>
        <row r="415">
          <cell r="J415" t="str">
            <v>Ånge</v>
          </cell>
        </row>
        <row r="416">
          <cell r="J416" t="str">
            <v>Ånäset</v>
          </cell>
        </row>
        <row r="417">
          <cell r="J417" t="str">
            <v>Åre</v>
          </cell>
        </row>
        <row r="418">
          <cell r="J418" t="str">
            <v>Årjäng</v>
          </cell>
        </row>
        <row r="419">
          <cell r="J419" t="str">
            <v>Åseda</v>
          </cell>
        </row>
        <row r="420">
          <cell r="J420" t="str">
            <v>Åstorps BioEnergi</v>
          </cell>
        </row>
        <row r="421">
          <cell r="J421" t="str">
            <v>Åtorp</v>
          </cell>
        </row>
        <row r="422">
          <cell r="J422" t="str">
            <v>Åtvidaberg</v>
          </cell>
        </row>
        <row r="423">
          <cell r="J423" t="str">
            <v>Älmhult</v>
          </cell>
        </row>
        <row r="424">
          <cell r="J424" t="str">
            <v>Älvdalen</v>
          </cell>
        </row>
        <row r="425">
          <cell r="J425" t="str">
            <v>Älvsbyn</v>
          </cell>
        </row>
        <row r="426">
          <cell r="J426" t="str">
            <v>Ängelholm</v>
          </cell>
        </row>
        <row r="427">
          <cell r="J427" t="str">
            <v>Ärla</v>
          </cell>
        </row>
        <row r="428">
          <cell r="J428" t="str">
            <v>Ödeshög</v>
          </cell>
        </row>
        <row r="429">
          <cell r="J429" t="str">
            <v>Örbyhus</v>
          </cell>
        </row>
        <row r="430">
          <cell r="J430" t="str">
            <v>Örebro Kartongbruk</v>
          </cell>
        </row>
        <row r="431">
          <cell r="J431" t="str">
            <v>Örkelljunga</v>
          </cell>
        </row>
        <row r="432">
          <cell r="J432" t="str">
            <v>Örnsköldsvik</v>
          </cell>
        </row>
        <row r="433">
          <cell r="J433" t="str">
            <v>Örsundsbro</v>
          </cell>
        </row>
        <row r="434">
          <cell r="J434" t="str">
            <v>Österbybruk</v>
          </cell>
        </row>
        <row r="435">
          <cell r="J435" t="str">
            <v>Östersund</v>
          </cell>
        </row>
        <row r="436">
          <cell r="J436" t="str">
            <v>Östervåla</v>
          </cell>
        </row>
        <row r="437">
          <cell r="J437" t="str">
            <v>Österåker</v>
          </cell>
        </row>
        <row r="438">
          <cell r="J438" t="str">
            <v>Östhammar Frösåker</v>
          </cell>
        </row>
        <row r="439">
          <cell r="J439" t="str">
            <v>Överkalix</v>
          </cell>
        </row>
        <row r="440">
          <cell r="J440" t="str">
            <v>Övertorneå</v>
          </cell>
        </row>
        <row r="441">
          <cell r="J441" t="str">
            <v>Övriga nät Sundsvall energi</v>
          </cell>
        </row>
        <row r="442">
          <cell r="J442" t="str">
            <v>Övrigt (närvärme, närkyla m m)</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 hetvattenproduktion inrapp"/>
      <sheetName val="Spillvärme inrapp"/>
      <sheetName val="Köpt hetvatten inrapp"/>
      <sheetName val="Kraftvärmeproduktion inrapp"/>
      <sheetName val="Allokeringsfaktor värme inrapp"/>
      <sheetName val="Allokerad kraftvärme inrapp"/>
      <sheetName val="Totalvärme inrapp"/>
      <sheetName val="0. Instruktion"/>
      <sheetName val="1. Välj nät"/>
      <sheetName val="2. Kontrollera värmeprod."/>
      <sheetName val="3. Kontrollera kraftvärmeprod."/>
      <sheetName val="4. Resultat miljövärden"/>
      <sheetName val="5. Redovisning för kunder"/>
      <sheetName val="Egen hetvattenproduktion korr"/>
      <sheetName val="Spillvärme korr"/>
      <sheetName val="Köpt hetvatten korr"/>
      <sheetName val="Kraftvärmeproduktion korr"/>
      <sheetName val="Allokeringsfaktor värme korr"/>
      <sheetName val="Allokerad kraftvärme korr"/>
      <sheetName val="Allokerad el korr"/>
      <sheetName val="Totalvärme"/>
      <sheetName val="Miljöfaktorer för använd el"/>
      <sheetName val="Emissionsfaktorer"/>
      <sheetName val="Beräknade miljövärden"/>
      <sheetName val="Underlagsinformation"/>
      <sheetName val="Underlag till diagr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J1" t="str">
            <v>Välj nät</v>
          </cell>
        </row>
        <row r="2">
          <cell r="J2" t="str">
            <v>Alfta</v>
          </cell>
        </row>
        <row r="3">
          <cell r="J3" t="str">
            <v>Algustboda</v>
          </cell>
        </row>
        <row r="4">
          <cell r="J4" t="str">
            <v>Alingsås</v>
          </cell>
        </row>
        <row r="5">
          <cell r="J5" t="str">
            <v>Alvesta</v>
          </cell>
        </row>
        <row r="6">
          <cell r="J6" t="str">
            <v>Ankarsrum</v>
          </cell>
        </row>
        <row r="7">
          <cell r="J7" t="str">
            <v>Anneberg</v>
          </cell>
        </row>
        <row r="8">
          <cell r="J8" t="str">
            <v>Arboga</v>
          </cell>
        </row>
        <row r="9">
          <cell r="J9" t="str">
            <v>Arbrå</v>
          </cell>
        </row>
        <row r="10">
          <cell r="J10" t="str">
            <v>Arvidsjaur</v>
          </cell>
        </row>
        <row r="11">
          <cell r="J11" t="str">
            <v>Arvika</v>
          </cell>
        </row>
        <row r="12">
          <cell r="J12" t="str">
            <v>Askersund</v>
          </cell>
        </row>
        <row r="13">
          <cell r="J13" t="str">
            <v>Assbergs nätet</v>
          </cell>
        </row>
        <row r="14">
          <cell r="J14" t="str">
            <v>Avesta</v>
          </cell>
        </row>
        <row r="15">
          <cell r="J15" t="str">
            <v>Bankeryd</v>
          </cell>
        </row>
        <row r="16">
          <cell r="J16" t="str">
            <v>Bara</v>
          </cell>
        </row>
        <row r="17">
          <cell r="J17" t="str">
            <v>Bengtsfors</v>
          </cell>
        </row>
        <row r="18">
          <cell r="J18" t="str">
            <v>Bergby</v>
          </cell>
        </row>
        <row r="19">
          <cell r="J19" t="str">
            <v>Bjurholm</v>
          </cell>
        </row>
        <row r="20">
          <cell r="J20" t="str">
            <v>Bjursås</v>
          </cell>
        </row>
        <row r="21">
          <cell r="J21" t="str">
            <v>Bjuv</v>
          </cell>
        </row>
        <row r="22">
          <cell r="J22" t="str">
            <v>Bjärnum</v>
          </cell>
        </row>
        <row r="23">
          <cell r="J23" t="str">
            <v>Bjästa</v>
          </cell>
        </row>
        <row r="24">
          <cell r="J24" t="str">
            <v>Bodafors</v>
          </cell>
        </row>
        <row r="25">
          <cell r="J25" t="str">
            <v>Boliden</v>
          </cell>
        </row>
        <row r="26">
          <cell r="J26" t="str">
            <v>Bollnäs</v>
          </cell>
        </row>
        <row r="27">
          <cell r="J27" t="str">
            <v>Bollstabruk</v>
          </cell>
        </row>
        <row r="28">
          <cell r="J28" t="str">
            <v>Borensberg</v>
          </cell>
        </row>
        <row r="29">
          <cell r="J29" t="str">
            <v>Borgholm</v>
          </cell>
        </row>
        <row r="30">
          <cell r="J30" t="str">
            <v>Borlänge</v>
          </cell>
        </row>
        <row r="31">
          <cell r="J31" t="str">
            <v>Borås</v>
          </cell>
        </row>
        <row r="32">
          <cell r="J32" t="str">
            <v>Boxholm</v>
          </cell>
        </row>
        <row r="33">
          <cell r="J33" t="str">
            <v>Braås</v>
          </cell>
        </row>
        <row r="34">
          <cell r="J34" t="str">
            <v>Bredbyn</v>
          </cell>
        </row>
        <row r="35">
          <cell r="J35" t="str">
            <v>Bro</v>
          </cell>
        </row>
        <row r="36">
          <cell r="J36" t="str">
            <v>Broakulla</v>
          </cell>
        </row>
        <row r="37">
          <cell r="J37" t="str">
            <v>Broby</v>
          </cell>
        </row>
        <row r="38">
          <cell r="J38" t="str">
            <v>Bromölla</v>
          </cell>
        </row>
        <row r="39">
          <cell r="J39" t="str">
            <v>Brunflo</v>
          </cell>
        </row>
        <row r="40">
          <cell r="J40" t="str">
            <v>Bräcke</v>
          </cell>
        </row>
        <row r="41">
          <cell r="J41" t="str">
            <v>Bräkne-Hoby</v>
          </cell>
        </row>
        <row r="42">
          <cell r="J42" t="str">
            <v>Bureå</v>
          </cell>
        </row>
        <row r="43">
          <cell r="J43" t="str">
            <v>Burträsk</v>
          </cell>
        </row>
        <row r="44">
          <cell r="J44" t="str">
            <v>Byske</v>
          </cell>
        </row>
        <row r="45">
          <cell r="J45" t="str">
            <v>Bålsta</v>
          </cell>
        </row>
        <row r="46">
          <cell r="J46" t="str">
            <v>Bångbro</v>
          </cell>
        </row>
        <row r="47">
          <cell r="J47" t="str">
            <v>Bällstaberg</v>
          </cell>
        </row>
        <row r="48">
          <cell r="J48" t="str">
            <v>Coop</v>
          </cell>
        </row>
        <row r="49">
          <cell r="J49" t="str">
            <v>Degerfors</v>
          </cell>
        </row>
        <row r="50">
          <cell r="J50" t="str">
            <v>Delsbo</v>
          </cell>
        </row>
        <row r="51">
          <cell r="J51" t="str">
            <v>Dorotea</v>
          </cell>
        </row>
        <row r="52">
          <cell r="J52" t="str">
            <v>Drefviken</v>
          </cell>
        </row>
        <row r="53">
          <cell r="J53" t="str">
            <v>Ed</v>
          </cell>
        </row>
        <row r="54">
          <cell r="J54" t="str">
            <v>Eda</v>
          </cell>
        </row>
        <row r="55">
          <cell r="J55" t="str">
            <v>Edsbyn</v>
          </cell>
        </row>
        <row r="56">
          <cell r="J56" t="str">
            <v>Ekenäs sjön</v>
          </cell>
        </row>
        <row r="57">
          <cell r="J57" t="str">
            <v>Eksjö</v>
          </cell>
        </row>
        <row r="58">
          <cell r="J58" t="str">
            <v>Emmaboda</v>
          </cell>
        </row>
        <row r="59">
          <cell r="J59" t="str">
            <v>Enköping</v>
          </cell>
        </row>
        <row r="60">
          <cell r="J60" t="str">
            <v>Eskilstuna-Torshälla</v>
          </cell>
        </row>
        <row r="61">
          <cell r="J61" t="str">
            <v>Eslöv-Lund-Lomma</v>
          </cell>
        </row>
        <row r="62">
          <cell r="J62" t="str">
            <v>Fagersta</v>
          </cell>
        </row>
        <row r="63">
          <cell r="J63" t="str">
            <v>Falkenberg</v>
          </cell>
        </row>
        <row r="64">
          <cell r="J64" t="str">
            <v>Falköping</v>
          </cell>
        </row>
        <row r="65">
          <cell r="J65" t="str">
            <v>Falun</v>
          </cell>
        </row>
        <row r="66">
          <cell r="J66" t="str">
            <v>Filipstad</v>
          </cell>
        </row>
        <row r="67">
          <cell r="J67" t="str">
            <v>Finspång</v>
          </cell>
        </row>
        <row r="68">
          <cell r="J68" t="str">
            <v>Fjälkinge</v>
          </cell>
        </row>
        <row r="69">
          <cell r="J69" t="str">
            <v>Fjärrhundra</v>
          </cell>
        </row>
        <row r="70">
          <cell r="J70" t="str">
            <v>Flen</v>
          </cell>
        </row>
        <row r="71">
          <cell r="J71" t="str">
            <v>Floby</v>
          </cell>
        </row>
        <row r="72">
          <cell r="J72" t="str">
            <v>Floda</v>
          </cell>
        </row>
        <row r="73">
          <cell r="J73" t="str">
            <v>Forsbacka</v>
          </cell>
        </row>
        <row r="74">
          <cell r="J74" t="str">
            <v>Fristad</v>
          </cell>
        </row>
        <row r="75">
          <cell r="J75" t="str">
            <v>Fritsla</v>
          </cell>
        </row>
        <row r="76">
          <cell r="J76" t="str">
            <v>Fränsta</v>
          </cell>
        </row>
        <row r="77">
          <cell r="J77" t="str">
            <v>Frödinge</v>
          </cell>
        </row>
        <row r="78">
          <cell r="J78" t="str">
            <v>Frövi</v>
          </cell>
        </row>
        <row r="79">
          <cell r="J79" t="str">
            <v>Färila</v>
          </cell>
        </row>
        <row r="80">
          <cell r="J80" t="str">
            <v>Gamleby</v>
          </cell>
        </row>
        <row r="81">
          <cell r="J81" t="str">
            <v>Gimo</v>
          </cell>
        </row>
        <row r="82">
          <cell r="J82" t="str">
            <v>Gisle</v>
          </cell>
        </row>
        <row r="83">
          <cell r="J83" t="str">
            <v>Gnesta</v>
          </cell>
        </row>
        <row r="84">
          <cell r="J84" t="str">
            <v>Grums</v>
          </cell>
        </row>
        <row r="85">
          <cell r="J85" t="str">
            <v>Grycksbo</v>
          </cell>
        </row>
        <row r="86">
          <cell r="J86" t="str">
            <v>Grythyttan</v>
          </cell>
        </row>
        <row r="87">
          <cell r="J87" t="str">
            <v>Gråbo</v>
          </cell>
        </row>
        <row r="88">
          <cell r="J88" t="str">
            <v>Grängesberg</v>
          </cell>
        </row>
        <row r="89">
          <cell r="J89" t="str">
            <v>Gränna</v>
          </cell>
        </row>
        <row r="90">
          <cell r="J90" t="str">
            <v>Grästorp</v>
          </cell>
        </row>
        <row r="91">
          <cell r="J91" t="str">
            <v>Gullringen</v>
          </cell>
        </row>
        <row r="92">
          <cell r="J92" t="str">
            <v>Gullspång</v>
          </cell>
        </row>
        <row r="93">
          <cell r="J93" t="str">
            <v>Gustafs</v>
          </cell>
        </row>
        <row r="94">
          <cell r="J94" t="str">
            <v>Gustavsberg</v>
          </cell>
        </row>
        <row r="95">
          <cell r="J95" t="str">
            <v>Gällivare-Malmberget</v>
          </cell>
        </row>
        <row r="96">
          <cell r="J96" t="str">
            <v>Gällstad</v>
          </cell>
        </row>
        <row r="97">
          <cell r="J97" t="str">
            <v>Gävle</v>
          </cell>
        </row>
        <row r="98">
          <cell r="J98" t="str">
            <v>Göteborg. Partille</v>
          </cell>
        </row>
        <row r="99">
          <cell r="J99" t="str">
            <v>Götene</v>
          </cell>
        </row>
        <row r="100">
          <cell r="J100" t="str">
            <v>Habo</v>
          </cell>
        </row>
        <row r="101">
          <cell r="J101" t="str">
            <v>Hagström</v>
          </cell>
        </row>
        <row r="102">
          <cell r="J102" t="str">
            <v>Hallstahammar</v>
          </cell>
        </row>
        <row r="103">
          <cell r="J103" t="str">
            <v>Hallstavik</v>
          </cell>
        </row>
        <row r="104">
          <cell r="J104" t="str">
            <v>Halmstad</v>
          </cell>
        </row>
        <row r="105">
          <cell r="J105" t="str">
            <v>Haparanda</v>
          </cell>
        </row>
        <row r="106">
          <cell r="J106" t="str">
            <v>Heby</v>
          </cell>
        </row>
        <row r="107">
          <cell r="J107" t="str">
            <v>Hede</v>
          </cell>
        </row>
        <row r="108">
          <cell r="J108" t="str">
            <v>Hedemora</v>
          </cell>
        </row>
        <row r="109">
          <cell r="J109" t="str">
            <v>Hedesunda</v>
          </cell>
        </row>
        <row r="110">
          <cell r="J110" t="str">
            <v>Helsingborg</v>
          </cell>
        </row>
        <row r="111">
          <cell r="J111" t="str">
            <v>Hemse</v>
          </cell>
        </row>
        <row r="112">
          <cell r="J112" t="str">
            <v>Henja</v>
          </cell>
        </row>
        <row r="113">
          <cell r="J113" t="str">
            <v>Hestra</v>
          </cell>
        </row>
        <row r="114">
          <cell r="J114" t="str">
            <v>Hjo</v>
          </cell>
        </row>
        <row r="115">
          <cell r="J115" t="str">
            <v>Hjärnarp</v>
          </cell>
        </row>
        <row r="116">
          <cell r="J116" t="str">
            <v>Hofors</v>
          </cell>
        </row>
        <row r="117">
          <cell r="J117" t="str">
            <v>Hofors(Fortum)</v>
          </cell>
        </row>
        <row r="118">
          <cell r="J118" t="str">
            <v>Holmsund</v>
          </cell>
        </row>
        <row r="119">
          <cell r="J119" t="str">
            <v>Holsby</v>
          </cell>
        </row>
        <row r="120">
          <cell r="J120" t="str">
            <v>Horndal</v>
          </cell>
        </row>
        <row r="121">
          <cell r="J121" t="str">
            <v>Horred</v>
          </cell>
        </row>
        <row r="122">
          <cell r="J122" t="str">
            <v>Hortlax</v>
          </cell>
        </row>
        <row r="123">
          <cell r="J123" t="str">
            <v>Huddinge</v>
          </cell>
        </row>
        <row r="124">
          <cell r="J124" t="str">
            <v>Hudiksvall</v>
          </cell>
        </row>
        <row r="125">
          <cell r="J125" t="str">
            <v>Hultsfred</v>
          </cell>
        </row>
        <row r="126">
          <cell r="J126" t="str">
            <v>Husum</v>
          </cell>
        </row>
        <row r="127">
          <cell r="J127" t="str">
            <v>HVC Kode</v>
          </cell>
        </row>
        <row r="128">
          <cell r="J128" t="str">
            <v>HVC Kärna</v>
          </cell>
        </row>
        <row r="129">
          <cell r="J129" t="str">
            <v>HVC Stålkullen</v>
          </cell>
        </row>
        <row r="130">
          <cell r="J130" t="str">
            <v>Hägernäs</v>
          </cell>
        </row>
        <row r="131">
          <cell r="J131" t="str">
            <v>Hällbybrunn</v>
          </cell>
        </row>
        <row r="132">
          <cell r="J132" t="str">
            <v>Hällefors</v>
          </cell>
        </row>
        <row r="133">
          <cell r="J133" t="str">
            <v>Hällekis</v>
          </cell>
        </row>
        <row r="134">
          <cell r="J134" t="str">
            <v>Härnösand</v>
          </cell>
        </row>
        <row r="135">
          <cell r="J135" t="str">
            <v>Hässleholm</v>
          </cell>
        </row>
        <row r="136">
          <cell r="J136" t="str">
            <v>Höganäs</v>
          </cell>
        </row>
        <row r="137">
          <cell r="J137" t="str">
            <v>HÖK</v>
          </cell>
        </row>
        <row r="138">
          <cell r="J138" t="str">
            <v>Hörby</v>
          </cell>
        </row>
        <row r="139">
          <cell r="J139" t="str">
            <v>Hörnefors</v>
          </cell>
        </row>
        <row r="140">
          <cell r="J140" t="str">
            <v>Höör</v>
          </cell>
        </row>
        <row r="141">
          <cell r="J141" t="str">
            <v>Iggesund</v>
          </cell>
        </row>
        <row r="142">
          <cell r="J142" t="str">
            <v>Industri-Degerfors</v>
          </cell>
        </row>
        <row r="143">
          <cell r="J143" t="str">
            <v>Ingatorp</v>
          </cell>
        </row>
        <row r="144">
          <cell r="J144" t="str">
            <v>Ingelstad</v>
          </cell>
        </row>
        <row r="145">
          <cell r="J145" t="str">
            <v>Insjön</v>
          </cell>
        </row>
        <row r="146">
          <cell r="J146" t="str">
            <v>Jokkmokk</v>
          </cell>
        </row>
        <row r="147">
          <cell r="J147" t="str">
            <v>Junsele</v>
          </cell>
        </row>
        <row r="148">
          <cell r="J148" t="str">
            <v xml:space="preserve">Jämjö </v>
          </cell>
        </row>
        <row r="149">
          <cell r="J149" t="str">
            <v>Järfälla</v>
          </cell>
        </row>
        <row r="150">
          <cell r="J150" t="str">
            <v>Järna</v>
          </cell>
        </row>
        <row r="151">
          <cell r="J151" t="str">
            <v>Järvsö</v>
          </cell>
        </row>
        <row r="152">
          <cell r="J152" t="str">
            <v>Jönköping</v>
          </cell>
        </row>
        <row r="153">
          <cell r="J153" t="str">
            <v>Jörn</v>
          </cell>
        </row>
        <row r="154">
          <cell r="J154" t="str">
            <v>Kalix</v>
          </cell>
        </row>
        <row r="155">
          <cell r="J155" t="str">
            <v>Kalmar</v>
          </cell>
        </row>
        <row r="156">
          <cell r="J156" t="str">
            <v>Kalmarsand</v>
          </cell>
        </row>
        <row r="157">
          <cell r="J157" t="str">
            <v>Karlsborg</v>
          </cell>
        </row>
        <row r="158">
          <cell r="J158" t="str">
            <v>Karlshamn</v>
          </cell>
        </row>
        <row r="159">
          <cell r="J159" t="str">
            <v>Karlskoga</v>
          </cell>
        </row>
        <row r="160">
          <cell r="J160" t="str">
            <v>Karlskrona</v>
          </cell>
        </row>
        <row r="161">
          <cell r="J161" t="str">
            <v>Karlstad</v>
          </cell>
        </row>
        <row r="162">
          <cell r="J162" t="str">
            <v>FjärrvärmeAB
_x0000__x0000_Lilla Edet
_x0000__x0000_Lindesberg	_x0000__x0000_Linköping
_x0000__x0000_Ljungaverk_x000F__x0000__x0000_LjungbyEnergiAB_x0007__x0000__x0000_Ljungby_x000C__x0000__x0000_Ljungby E ON_x0013__x0000__x0000_Uddevalla Energi AB
_x0000__x0000_Ljungskile_x0007__x0000__x0000_Ljusdal_x0013__x0000__x0000_Söderhamn Energi AB_x0006__x0000__x0000_Ljusne_x0007__x0000__x0000_Ludvika_x000F__x0000__x0000_Luleå Energi AB_x0005__x0000__x0000_Luleå_x0008__x0000__x0000_Lycksele_x001C__x0000__x0000_Mariestad-Töreboda Ener</v>
          </cell>
        </row>
        <row r="163">
          <cell r="J163" t="e">
            <v>#N/A</v>
          </cell>
        </row>
        <row r="164">
          <cell r="J164" t="e">
            <v>#N/A</v>
          </cell>
        </row>
        <row r="165">
          <cell r="J165" t="e">
            <v>#N/A</v>
          </cell>
        </row>
        <row r="166">
          <cell r="J166" t="e">
            <v>#N/A</v>
          </cell>
        </row>
        <row r="167">
          <cell r="J167" t="e">
            <v>#N/A</v>
          </cell>
        </row>
        <row r="168">
          <cell r="J168" t="e">
            <v>#N/A</v>
          </cell>
        </row>
        <row r="169">
          <cell r="J169" t="e">
            <v>#N/A</v>
          </cell>
        </row>
        <row r="170">
          <cell r="J170" t="str">
            <v>Klippan-Ljungbyhed</v>
          </cell>
        </row>
        <row r="171">
          <cell r="J171" t="str">
            <v>Knivsta</v>
          </cell>
        </row>
        <row r="172">
          <cell r="J172" t="str">
            <v>Kolsva</v>
          </cell>
        </row>
        <row r="173">
          <cell r="J173" t="str">
            <v>Kopparberg</v>
          </cell>
        </row>
        <row r="174">
          <cell r="J174" t="str">
            <v>Kramfors</v>
          </cell>
        </row>
        <row r="175">
          <cell r="J175" t="str">
            <v>Kristianstad</v>
          </cell>
        </row>
        <row r="176">
          <cell r="J176" t="str">
            <v>Kristineberg</v>
          </cell>
        </row>
        <row r="177">
          <cell r="J177" t="str">
            <v>Kristinehamn</v>
          </cell>
        </row>
        <row r="178">
          <cell r="J178" t="str">
            <v>Kristinehamn(Fortum)</v>
          </cell>
        </row>
        <row r="179">
          <cell r="J179" t="str">
            <v>Krokom</v>
          </cell>
        </row>
        <row r="180">
          <cell r="J180" t="str">
            <v>Kungsbacka</v>
          </cell>
        </row>
        <row r="181">
          <cell r="J181" t="str">
            <v>Kungsängen</v>
          </cell>
        </row>
        <row r="182">
          <cell r="J182" t="str">
            <v>Kungsör</v>
          </cell>
        </row>
        <row r="183">
          <cell r="J183" t="str">
            <v>Kungälv</v>
          </cell>
        </row>
        <row r="184">
          <cell r="J184" t="str">
            <v>Kvicksund</v>
          </cell>
        </row>
        <row r="185">
          <cell r="J185" t="str">
            <v>Kvissleby</v>
          </cell>
        </row>
        <row r="186">
          <cell r="J186" t="str">
            <v>Kvänum</v>
          </cell>
        </row>
        <row r="187">
          <cell r="J187" t="str">
            <v>Kåge</v>
          </cell>
        </row>
        <row r="188">
          <cell r="J188" t="str">
            <v>Kälarne</v>
          </cell>
        </row>
        <row r="189">
          <cell r="J189" t="str">
            <v>Köping</v>
          </cell>
        </row>
        <row r="190">
          <cell r="J190" t="str">
            <v>Lagan</v>
          </cell>
        </row>
        <row r="191">
          <cell r="J191" t="str">
            <v>Lammhult</v>
          </cell>
        </row>
        <row r="192">
          <cell r="J192" t="str">
            <v>Landskrona</v>
          </cell>
        </row>
        <row r="193">
          <cell r="J193" t="str">
            <v>Landvetter</v>
          </cell>
        </row>
        <row r="194">
          <cell r="J194" t="str">
            <v>Laxå</v>
          </cell>
        </row>
        <row r="195">
          <cell r="J195" t="str">
            <v>Leksand</v>
          </cell>
        </row>
        <row r="196">
          <cell r="J196" t="str">
            <v>Lerum</v>
          </cell>
        </row>
        <row r="197">
          <cell r="J197" t="str">
            <v>Lidbacken</v>
          </cell>
        </row>
        <row r="198">
          <cell r="J198" t="str">
            <v>Lidköping</v>
          </cell>
        </row>
        <row r="199">
          <cell r="J199" t="str">
            <v>Lilla Edet</v>
          </cell>
        </row>
        <row r="200">
          <cell r="J200" t="str">
            <v>Lindesberg</v>
          </cell>
        </row>
        <row r="201">
          <cell r="J201" t="str">
            <v>Linköping</v>
          </cell>
        </row>
        <row r="202">
          <cell r="J202" t="str">
            <v>Ljungaverk</v>
          </cell>
        </row>
        <row r="203">
          <cell r="J203" t="str">
            <v>Ljungby</v>
          </cell>
        </row>
        <row r="204">
          <cell r="J204" t="str">
            <v>Ljungby E ON</v>
          </cell>
        </row>
        <row r="205">
          <cell r="J205" t="str">
            <v>Ljungskile</v>
          </cell>
        </row>
        <row r="206">
          <cell r="J206" t="str">
            <v>Ljusdal</v>
          </cell>
        </row>
        <row r="207">
          <cell r="J207" t="str">
            <v>Ljusne</v>
          </cell>
        </row>
        <row r="208">
          <cell r="J208" t="str">
            <v>Ludvika</v>
          </cell>
        </row>
        <row r="209">
          <cell r="J209" t="str">
            <v>Luleå</v>
          </cell>
        </row>
        <row r="210">
          <cell r="J210" t="str">
            <v>Lycksele</v>
          </cell>
        </row>
        <row r="211">
          <cell r="J211" t="str">
            <v>Lyrestad</v>
          </cell>
        </row>
        <row r="212">
          <cell r="J212" t="str">
            <v>Lysekil</v>
          </cell>
        </row>
        <row r="213">
          <cell r="J213" t="str">
            <v>Långasjö</v>
          </cell>
        </row>
        <row r="214">
          <cell r="J214" t="str">
            <v>Långsele</v>
          </cell>
        </row>
        <row r="215">
          <cell r="J215" t="str">
            <v>Långshyttan</v>
          </cell>
        </row>
        <row r="216">
          <cell r="J216" t="str">
            <v>Löttorp</v>
          </cell>
        </row>
        <row r="217">
          <cell r="J217" t="str">
            <v>Lövånger</v>
          </cell>
        </row>
        <row r="218">
          <cell r="J218" t="str">
            <v>Malmköping</v>
          </cell>
        </row>
        <row r="219">
          <cell r="J219" t="str">
            <v>Malmö</v>
          </cell>
        </row>
        <row r="220">
          <cell r="J220" t="str">
            <v>Malung</v>
          </cell>
        </row>
        <row r="221">
          <cell r="J221" t="str">
            <v>Malå</v>
          </cell>
        </row>
        <row r="222">
          <cell r="J222" t="str">
            <v>Mariannelund</v>
          </cell>
        </row>
        <row r="223">
          <cell r="J223" t="str">
            <v>Mariestad</v>
          </cell>
        </row>
        <row r="224">
          <cell r="J224" t="str">
            <v>Markaryd</v>
          </cell>
        </row>
        <row r="225">
          <cell r="J225" t="str">
            <v>Matfors</v>
          </cell>
        </row>
        <row r="226">
          <cell r="J226" t="str">
            <v>Mjölby-skänninge</v>
          </cell>
        </row>
        <row r="227">
          <cell r="J227" t="str">
            <v>Moheda</v>
          </cell>
        </row>
        <row r="228">
          <cell r="J228" t="str">
            <v>Moliden</v>
          </cell>
        </row>
        <row r="229">
          <cell r="J229" t="str">
            <v>Mora</v>
          </cell>
        </row>
        <row r="230">
          <cell r="J230" t="str">
            <v>Morgongåva</v>
          </cell>
        </row>
        <row r="231">
          <cell r="J231" t="str">
            <v>Motala</v>
          </cell>
        </row>
        <row r="232">
          <cell r="J232" t="str">
            <v>Mullsjö</v>
          </cell>
        </row>
        <row r="233">
          <cell r="J233" t="str">
            <v>Munkedal</v>
          </cell>
        </row>
        <row r="234">
          <cell r="J234" t="str">
            <v>Munkfors</v>
          </cell>
        </row>
        <row r="235">
          <cell r="J235" t="str">
            <v>Mölndal</v>
          </cell>
        </row>
        <row r="236">
          <cell r="J236" t="str">
            <v>Mölnlycke</v>
          </cell>
        </row>
        <row r="237">
          <cell r="J237" t="str">
            <v>Mönsterås</v>
          </cell>
        </row>
        <row r="238">
          <cell r="J238" t="str">
            <v>Nora</v>
          </cell>
        </row>
        <row r="239">
          <cell r="J239" t="str">
            <v>Norberg</v>
          </cell>
        </row>
        <row r="240">
          <cell r="J240" t="str">
            <v>Nordmaling</v>
          </cell>
        </row>
        <row r="241">
          <cell r="J241" t="str">
            <v>Norrahammar</v>
          </cell>
        </row>
        <row r="242">
          <cell r="J242" t="str">
            <v>Norrfjärden</v>
          </cell>
        </row>
        <row r="243">
          <cell r="J243" t="str">
            <v>Norrköping</v>
          </cell>
        </row>
        <row r="244">
          <cell r="J244" t="str">
            <v>Norrsundet</v>
          </cell>
        </row>
        <row r="245">
          <cell r="J245" t="str">
            <v>Norrtälje</v>
          </cell>
        </row>
        <row r="246">
          <cell r="J246" t="str">
            <v>Norsjö</v>
          </cell>
        </row>
        <row r="247">
          <cell r="J247" t="str">
            <v>Nybro</v>
          </cell>
        </row>
        <row r="248">
          <cell r="J248" t="str">
            <v>Nybro (Kalmar Energi)</v>
          </cell>
        </row>
        <row r="249">
          <cell r="J249" t="str">
            <v>Nykvarn</v>
          </cell>
        </row>
        <row r="250">
          <cell r="J250" t="str">
            <v>Nyköping</v>
          </cell>
        </row>
        <row r="251">
          <cell r="J251" t="str">
            <v>Nyland</v>
          </cell>
        </row>
        <row r="252">
          <cell r="J252" t="str">
            <v>Nynäshamn</v>
          </cell>
        </row>
        <row r="253">
          <cell r="J253" t="str">
            <v>Nässjö</v>
          </cell>
        </row>
        <row r="254">
          <cell r="J254" t="str">
            <v>Näsviken</v>
          </cell>
        </row>
        <row r="255">
          <cell r="J255" t="str">
            <v>Näsåker</v>
          </cell>
        </row>
        <row r="256">
          <cell r="J256" t="str">
            <v>Ockelbo</v>
          </cell>
        </row>
        <row r="257">
          <cell r="J257" t="str">
            <v>Odensbacken</v>
          </cell>
        </row>
        <row r="258">
          <cell r="J258" t="str">
            <v>Olofström</v>
          </cell>
        </row>
        <row r="259">
          <cell r="J259" t="str">
            <v>Ornäs</v>
          </cell>
        </row>
        <row r="260">
          <cell r="J260" t="str">
            <v>Orsa</v>
          </cell>
        </row>
        <row r="261">
          <cell r="J261" t="str">
            <v>Osby</v>
          </cell>
        </row>
        <row r="262">
          <cell r="J262" t="str">
            <v>Oskarshamn</v>
          </cell>
        </row>
        <row r="263">
          <cell r="J263" t="str">
            <v>Oxelösund</v>
          </cell>
        </row>
        <row r="264">
          <cell r="J264" t="str">
            <v>Perstorp</v>
          </cell>
        </row>
        <row r="265">
          <cell r="J265" t="str">
            <v>Piteå</v>
          </cell>
        </row>
        <row r="266">
          <cell r="J266" t="str">
            <v>Ramnäs</v>
          </cell>
        </row>
        <row r="267">
          <cell r="J267" t="str">
            <v>Ramsele</v>
          </cell>
        </row>
        <row r="268">
          <cell r="J268" t="str">
            <v>Reftele</v>
          </cell>
        </row>
        <row r="269">
          <cell r="J269" t="str">
            <v>Rimbo</v>
          </cell>
        </row>
        <row r="270">
          <cell r="J270" t="str">
            <v>Robertsfors</v>
          </cell>
        </row>
        <row r="271">
          <cell r="J271" t="str">
            <v>Ronneby-Kallinge</v>
          </cell>
        </row>
        <row r="272">
          <cell r="J272" t="str">
            <v>Rosvik</v>
          </cell>
        </row>
        <row r="273">
          <cell r="J273" t="str">
            <v>Rottne</v>
          </cell>
        </row>
        <row r="274">
          <cell r="J274" t="str">
            <v>Rundvik</v>
          </cell>
        </row>
        <row r="275">
          <cell r="J275" t="str">
            <v>Ryd</v>
          </cell>
        </row>
        <row r="276">
          <cell r="J276" t="str">
            <v>Rydaholm</v>
          </cell>
        </row>
        <row r="277">
          <cell r="J277" t="str">
            <v>Råneå</v>
          </cell>
        </row>
        <row r="278">
          <cell r="J278" t="str">
            <v>Rättvik</v>
          </cell>
        </row>
        <row r="279">
          <cell r="J279" t="str">
            <v xml:space="preserve">Rödeby </v>
          </cell>
        </row>
        <row r="280">
          <cell r="J280" t="str">
            <v>Rörberg</v>
          </cell>
        </row>
        <row r="281">
          <cell r="J281" t="str">
            <v>Rörbergsström</v>
          </cell>
        </row>
        <row r="282">
          <cell r="J282" t="str">
            <v>Rörvik</v>
          </cell>
        </row>
        <row r="283">
          <cell r="J283" t="str">
            <v>Sala</v>
          </cell>
        </row>
        <row r="284">
          <cell r="J284" t="str">
            <v>Saltsjöbaden</v>
          </cell>
        </row>
        <row r="285">
          <cell r="J285" t="str">
            <v>Sandviken</v>
          </cell>
        </row>
        <row r="286">
          <cell r="J286" t="str">
            <v>Simrishamn</v>
          </cell>
        </row>
        <row r="287">
          <cell r="J287" t="str">
            <v>Sjulnäs</v>
          </cell>
        </row>
        <row r="288">
          <cell r="J288" t="str">
            <v>Sjöbo</v>
          </cell>
        </row>
        <row r="289">
          <cell r="J289" t="str">
            <v>Skara</v>
          </cell>
        </row>
        <row r="290">
          <cell r="J290" t="str">
            <v>Skellefteå</v>
          </cell>
        </row>
        <row r="291">
          <cell r="J291" t="str">
            <v>Skillingaryd</v>
          </cell>
        </row>
        <row r="292">
          <cell r="J292" t="str">
            <v>Skinnskatteberg</v>
          </cell>
        </row>
        <row r="293">
          <cell r="J293" t="str">
            <v>Skoghall</v>
          </cell>
        </row>
        <row r="294">
          <cell r="J294" t="str">
            <v>Skogskyrkogården</v>
          </cell>
        </row>
        <row r="295">
          <cell r="J295" t="str">
            <v>Skultorp</v>
          </cell>
        </row>
        <row r="296">
          <cell r="J296" t="str">
            <v>Skurup</v>
          </cell>
        </row>
        <row r="297">
          <cell r="J297" t="str">
            <v>Skutskär</v>
          </cell>
        </row>
        <row r="298">
          <cell r="J298" t="str">
            <v>Skåre</v>
          </cell>
        </row>
        <row r="299">
          <cell r="J299" t="str">
            <v>Skällsta</v>
          </cell>
        </row>
        <row r="300">
          <cell r="J300" t="str">
            <v>Skärblacka</v>
          </cell>
        </row>
        <row r="301">
          <cell r="J301" t="str">
            <v>Skövde</v>
          </cell>
        </row>
        <row r="302">
          <cell r="J302" t="str">
            <v>Slite</v>
          </cell>
        </row>
        <row r="303">
          <cell r="J303" t="str">
            <v>Smedjebacken</v>
          </cell>
        </row>
        <row r="304">
          <cell r="J304" t="str">
            <v>Sollefteå</v>
          </cell>
        </row>
        <row r="305">
          <cell r="J305" t="str">
            <v>Sollentuna</v>
          </cell>
        </row>
        <row r="306">
          <cell r="J306" t="str">
            <v>Spillvattennät</v>
          </cell>
        </row>
        <row r="307">
          <cell r="J307" t="str">
            <v>St Skedvi</v>
          </cell>
        </row>
        <row r="308">
          <cell r="J308" t="str">
            <v>Staffanstorp</v>
          </cell>
        </row>
        <row r="309">
          <cell r="J309" t="str">
            <v>Stenkullen</v>
          </cell>
        </row>
        <row r="310">
          <cell r="J310" t="str">
            <v>Stenungsund</v>
          </cell>
        </row>
        <row r="311">
          <cell r="J311" t="str">
            <v>Stockholm</v>
          </cell>
        </row>
        <row r="312">
          <cell r="J312" t="str">
            <v>Stora Höga</v>
          </cell>
        </row>
        <row r="313">
          <cell r="J313" t="str">
            <v>Storebro</v>
          </cell>
        </row>
        <row r="314">
          <cell r="J314" t="str">
            <v>Storfors</v>
          </cell>
        </row>
        <row r="315">
          <cell r="J315" t="str">
            <v>Storuman</v>
          </cell>
        </row>
        <row r="316">
          <cell r="J316" t="str">
            <v>Storvreta</v>
          </cell>
        </row>
        <row r="317">
          <cell r="J317" t="str">
            <v>Strängnäs</v>
          </cell>
        </row>
        <row r="318">
          <cell r="J318" t="str">
            <v>Strömgården</v>
          </cell>
        </row>
        <row r="319">
          <cell r="J319" t="str">
            <v>Sturefors</v>
          </cell>
        </row>
        <row r="320">
          <cell r="J320" t="str">
            <v xml:space="preserve">Sturkö </v>
          </cell>
        </row>
        <row r="321">
          <cell r="J321" t="str">
            <v>Stöllet</v>
          </cell>
        </row>
        <row r="322">
          <cell r="J322" t="str">
            <v>Stöpen</v>
          </cell>
        </row>
        <row r="323">
          <cell r="J323" t="str">
            <v>Sundby Park</v>
          </cell>
        </row>
        <row r="324">
          <cell r="J324" t="str">
            <v>Sundbyberg-Solna</v>
          </cell>
        </row>
        <row r="325">
          <cell r="J325" t="e">
            <v>#N/A</v>
          </cell>
        </row>
        <row r="326">
          <cell r="J326" t="e">
            <v>#N/A</v>
          </cell>
        </row>
        <row r="327">
          <cell r="J327" t="e">
            <v>#N/A</v>
          </cell>
        </row>
        <row r="328">
          <cell r="J328" t="e">
            <v>#N/A</v>
          </cell>
        </row>
        <row r="329">
          <cell r="J329" t="str">
            <v>Svalöv</v>
          </cell>
        </row>
        <row r="330">
          <cell r="J330" t="str">
            <v>Svartå</v>
          </cell>
        </row>
        <row r="331">
          <cell r="J331" t="str">
            <v>Sveg</v>
          </cell>
        </row>
        <row r="332">
          <cell r="J332" t="str">
            <v>Svenljunga</v>
          </cell>
        </row>
        <row r="333">
          <cell r="J333" t="str">
            <v>Svärdsjö</v>
          </cell>
        </row>
        <row r="334">
          <cell r="J334" t="str">
            <v>Säffle (Nordic Paper)</v>
          </cell>
        </row>
        <row r="335">
          <cell r="J335" t="str">
            <v>Säter</v>
          </cell>
        </row>
        <row r="336">
          <cell r="J336" t="str">
            <v>Sävar</v>
          </cell>
        </row>
        <row r="337">
          <cell r="J337" t="str">
            <v>Sävsjö</v>
          </cell>
        </row>
        <row r="338">
          <cell r="J338" t="str">
            <v>Söderala</v>
          </cell>
        </row>
        <row r="339">
          <cell r="J339" t="str">
            <v>Söderbärke</v>
          </cell>
        </row>
        <row r="340">
          <cell r="J340" t="str">
            <v>Söderenergi</v>
          </cell>
        </row>
        <row r="341">
          <cell r="J341" t="str">
            <v>Söderfors</v>
          </cell>
        </row>
        <row r="342">
          <cell r="J342" t="str">
            <v>Söderhamn</v>
          </cell>
        </row>
        <row r="343">
          <cell r="J343" t="str">
            <v>Söderköping</v>
          </cell>
        </row>
        <row r="344">
          <cell r="J344" t="str">
            <v>Södertälje</v>
          </cell>
        </row>
        <row r="345">
          <cell r="J345" t="str">
            <v>Södertörn Fjärrvärme Totalt</v>
          </cell>
        </row>
        <row r="346">
          <cell r="J346" t="str">
            <v>Södra Vi</v>
          </cell>
        </row>
        <row r="347">
          <cell r="J347" t="str">
            <v>Sörforsa</v>
          </cell>
        </row>
        <row r="348">
          <cell r="J348" t="str">
            <v>Tanumshede</v>
          </cell>
        </row>
        <row r="349">
          <cell r="J349" t="str">
            <v>Tibro</v>
          </cell>
        </row>
        <row r="350">
          <cell r="J350" t="str">
            <v>Tidaholm</v>
          </cell>
        </row>
        <row r="351">
          <cell r="J351" t="str">
            <v>Tierp</v>
          </cell>
        </row>
        <row r="352">
          <cell r="J352" t="str">
            <v>Timmersdala</v>
          </cell>
        </row>
        <row r="353">
          <cell r="J353" t="str">
            <v>Timrå</v>
          </cell>
        </row>
        <row r="354">
          <cell r="J354" t="str">
            <v>Tollarp</v>
          </cell>
        </row>
        <row r="355">
          <cell r="J355" t="str">
            <v>Tomelilla</v>
          </cell>
        </row>
        <row r="356">
          <cell r="J356" t="str">
            <v>Torsby</v>
          </cell>
        </row>
        <row r="357">
          <cell r="J357" t="str">
            <v>Torsåker</v>
          </cell>
        </row>
        <row r="358">
          <cell r="J358" t="str">
            <v>Torsång</v>
          </cell>
        </row>
        <row r="359">
          <cell r="J359" t="str">
            <v>Tranås</v>
          </cell>
        </row>
        <row r="360">
          <cell r="J360" t="str">
            <v>Trelleborg</v>
          </cell>
        </row>
        <row r="361">
          <cell r="J361" t="str">
            <v>Trollhättan</v>
          </cell>
        </row>
        <row r="362">
          <cell r="J362" t="str">
            <v>Trosa</v>
          </cell>
        </row>
        <row r="363">
          <cell r="J363" t="str">
            <v>Träslövsläge</v>
          </cell>
        </row>
        <row r="364">
          <cell r="J364" t="str">
            <v>Tvååker(Närv)</v>
          </cell>
        </row>
        <row r="365">
          <cell r="J365" t="str">
            <v>Tyringe</v>
          </cell>
        </row>
        <row r="366">
          <cell r="J366" t="str">
            <v>Täby</v>
          </cell>
        </row>
        <row r="367">
          <cell r="J367" t="str">
            <v>Tärnsjö</v>
          </cell>
        </row>
        <row r="368">
          <cell r="J368" t="str">
            <v>Töreboda</v>
          </cell>
        </row>
        <row r="369">
          <cell r="J369" t="str">
            <v>Uddevalla</v>
          </cell>
        </row>
        <row r="370">
          <cell r="J370" t="str">
            <v>Ullared-närvärme</v>
          </cell>
        </row>
        <row r="371">
          <cell r="J371" t="str">
            <v>Ulricehamn</v>
          </cell>
        </row>
        <row r="372">
          <cell r="J372" t="str">
            <v>Umeå</v>
          </cell>
        </row>
        <row r="373">
          <cell r="J373" t="str">
            <v>Uppsala</v>
          </cell>
        </row>
        <row r="374">
          <cell r="J374" t="str">
            <v>Ursviken-Skelleftehamn</v>
          </cell>
        </row>
        <row r="375">
          <cell r="J375" t="str">
            <v>Vadstena</v>
          </cell>
        </row>
        <row r="376">
          <cell r="J376" t="str">
            <v>Vaggeryd</v>
          </cell>
        </row>
        <row r="377">
          <cell r="J377" t="str">
            <v>Vagnhärad</v>
          </cell>
        </row>
        <row r="378">
          <cell r="J378" t="str">
            <v>Valbo</v>
          </cell>
        </row>
        <row r="379">
          <cell r="J379" t="str">
            <v>Valdemarsvik</v>
          </cell>
        </row>
        <row r="380">
          <cell r="J380" t="str">
            <v>Valla</v>
          </cell>
        </row>
        <row r="381">
          <cell r="J381" t="str">
            <v>Vallentuna</v>
          </cell>
        </row>
        <row r="382">
          <cell r="J382" t="str">
            <v>Vansbro</v>
          </cell>
        </row>
        <row r="383">
          <cell r="J383" t="str">
            <v>Vara</v>
          </cell>
        </row>
        <row r="384">
          <cell r="J384" t="str">
            <v>Varberg (Fjv)</v>
          </cell>
        </row>
        <row r="385">
          <cell r="J385" t="str">
            <v>Vaxholm</v>
          </cell>
        </row>
        <row r="386">
          <cell r="J386" t="str">
            <v>Veddige</v>
          </cell>
        </row>
        <row r="387">
          <cell r="J387" t="str">
            <v>Vedevåg</v>
          </cell>
        </row>
        <row r="388">
          <cell r="J388" t="str">
            <v>Vejbystrand</v>
          </cell>
        </row>
        <row r="389">
          <cell r="J389" t="str">
            <v>Vessigebro-närvärme</v>
          </cell>
        </row>
        <row r="390">
          <cell r="J390" t="str">
            <v>Vetlanda</v>
          </cell>
        </row>
        <row r="391">
          <cell r="J391" t="str">
            <v>Vilhelmina</v>
          </cell>
        </row>
        <row r="392">
          <cell r="J392" t="str">
            <v>Vimmerby</v>
          </cell>
        </row>
        <row r="393">
          <cell r="J393" t="str">
            <v>Vindeln</v>
          </cell>
        </row>
        <row r="394">
          <cell r="J394" t="str">
            <v>Vingåker</v>
          </cell>
        </row>
        <row r="395">
          <cell r="J395" t="str">
            <v>Virsbo</v>
          </cell>
        </row>
        <row r="396">
          <cell r="J396" t="str">
            <v>Visby</v>
          </cell>
        </row>
        <row r="397">
          <cell r="J397" t="str">
            <v>Vislanda</v>
          </cell>
        </row>
        <row r="398">
          <cell r="J398" t="str">
            <v>Vissefjärda</v>
          </cell>
        </row>
        <row r="399">
          <cell r="J399" t="str">
            <v>Vittangi</v>
          </cell>
        </row>
        <row r="400">
          <cell r="J400" t="str">
            <v>Vårgårda</v>
          </cell>
        </row>
        <row r="401">
          <cell r="J401" t="str">
            <v>Vänersborg</v>
          </cell>
        </row>
        <row r="402">
          <cell r="J402" t="str">
            <v>Vännäs</v>
          </cell>
        </row>
        <row r="403">
          <cell r="J403" t="str">
            <v>Vännäsby</v>
          </cell>
        </row>
        <row r="404">
          <cell r="J404" t="str">
            <v>VännäsInd.</v>
          </cell>
        </row>
        <row r="405">
          <cell r="J405" t="str">
            <v>Värnamo</v>
          </cell>
        </row>
        <row r="406">
          <cell r="J406" t="str">
            <v>Västerdala</v>
          </cell>
        </row>
        <row r="407">
          <cell r="J407" t="str">
            <v>Västerskog</v>
          </cell>
        </row>
        <row r="408">
          <cell r="J408" t="str">
            <v>Västervik</v>
          </cell>
        </row>
        <row r="409">
          <cell r="J409" t="str">
            <v>Västerås</v>
          </cell>
        </row>
        <row r="410">
          <cell r="J410" t="str">
            <v>Växjö</v>
          </cell>
        </row>
        <row r="411">
          <cell r="J411" t="str">
            <v>Ystad</v>
          </cell>
        </row>
        <row r="412">
          <cell r="J412" t="str">
            <v>Åhus</v>
          </cell>
        </row>
        <row r="413">
          <cell r="J413" t="str">
            <v>Åkers styckebruk</v>
          </cell>
        </row>
        <row r="414">
          <cell r="J414" t="str">
            <v>Åmål</v>
          </cell>
        </row>
        <row r="415">
          <cell r="J415" t="str">
            <v>Ånge</v>
          </cell>
        </row>
        <row r="416">
          <cell r="J416" t="str">
            <v>Ånäset</v>
          </cell>
        </row>
        <row r="417">
          <cell r="J417" t="str">
            <v>Åre</v>
          </cell>
        </row>
        <row r="418">
          <cell r="J418" t="str">
            <v>Årjäng</v>
          </cell>
        </row>
        <row r="419">
          <cell r="J419" t="str">
            <v>Åseda</v>
          </cell>
        </row>
        <row r="420">
          <cell r="J420" t="str">
            <v>Åstorps BioEnergi</v>
          </cell>
        </row>
        <row r="421">
          <cell r="J421" t="str">
            <v>Åtorp</v>
          </cell>
        </row>
        <row r="422">
          <cell r="J422" t="str">
            <v>Åtvidaberg</v>
          </cell>
        </row>
        <row r="423">
          <cell r="J423" t="str">
            <v>Älmhult</v>
          </cell>
        </row>
        <row r="424">
          <cell r="J424" t="str">
            <v>Älvdalen</v>
          </cell>
        </row>
        <row r="425">
          <cell r="J425" t="str">
            <v>Älvsbyn</v>
          </cell>
        </row>
        <row r="426">
          <cell r="J426" t="str">
            <v>Ängelholm</v>
          </cell>
        </row>
        <row r="427">
          <cell r="J427" t="str">
            <v>Ärla</v>
          </cell>
        </row>
        <row r="428">
          <cell r="J428" t="str">
            <v>Ödeshög</v>
          </cell>
        </row>
        <row r="429">
          <cell r="J429" t="str">
            <v>Örbyhus</v>
          </cell>
        </row>
        <row r="430">
          <cell r="J430" t="str">
            <v>Örebro Kartongbruk</v>
          </cell>
        </row>
        <row r="431">
          <cell r="J431" t="str">
            <v>Örkelljunga</v>
          </cell>
        </row>
        <row r="432">
          <cell r="J432" t="str">
            <v>Örnsköldsvik</v>
          </cell>
        </row>
        <row r="433">
          <cell r="J433" t="str">
            <v>Örsundsbro</v>
          </cell>
        </row>
        <row r="434">
          <cell r="J434" t="str">
            <v>Österbybruk</v>
          </cell>
        </row>
        <row r="435">
          <cell r="J435" t="str">
            <v>Östersund</v>
          </cell>
        </row>
        <row r="436">
          <cell r="J436" t="str">
            <v>Östervåla</v>
          </cell>
        </row>
        <row r="437">
          <cell r="J437" t="str">
            <v>Österåker</v>
          </cell>
        </row>
        <row r="438">
          <cell r="J438" t="str">
            <v>Östhammar Frösåker</v>
          </cell>
        </row>
        <row r="439">
          <cell r="J439" t="str">
            <v>Överkalix</v>
          </cell>
        </row>
        <row r="440">
          <cell r="J440" t="str">
            <v>Övertorneå</v>
          </cell>
        </row>
        <row r="441">
          <cell r="J441" t="str">
            <v>Övriga nät Sundsvall energi</v>
          </cell>
        </row>
        <row r="442">
          <cell r="J442" t="str">
            <v>Övrigt (närvärme, närkyla m m)</v>
          </cell>
        </row>
      </sheetData>
      <sheetData sheetId="25"/>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energiforetagen.se/globalassets/energiforetagen/statistik/fjarrvarme/miljovardering-av-fjarrvarme/hjalp-vid-berakning/guide-for-allokering-i-kraftvarmeverk-och-fjarrvarmens-elanvandning-2022.pdf"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3:R46"/>
  <sheetViews>
    <sheetView tabSelected="1" workbookViewId="0">
      <selection activeCell="D3" sqref="D3"/>
    </sheetView>
  </sheetViews>
  <sheetFormatPr defaultColWidth="9.1796875" defaultRowHeight="14.5" x14ac:dyDescent="0.35"/>
  <cols>
    <col min="1" max="3" width="9.1796875" style="1" customWidth="1"/>
    <col min="4" max="4" width="150.453125" style="2" customWidth="1"/>
    <col min="5" max="5" width="72.54296875" style="2" bestFit="1" customWidth="1"/>
    <col min="6" max="16384" width="9.1796875" style="1"/>
  </cols>
  <sheetData>
    <row r="3" spans="3:18" ht="20" x14ac:dyDescent="0.4">
      <c r="D3" s="3" t="s">
        <v>123</v>
      </c>
      <c r="E3" s="1"/>
    </row>
    <row r="4" spans="3:18" ht="6.75" customHeight="1" x14ac:dyDescent="0.35">
      <c r="D4" s="4"/>
      <c r="E4" s="1"/>
    </row>
    <row r="5" spans="3:18" ht="28.5" x14ac:dyDescent="0.35">
      <c r="D5" s="5" t="s">
        <v>125</v>
      </c>
      <c r="E5" s="1"/>
    </row>
    <row r="6" spans="3:18" x14ac:dyDescent="0.35">
      <c r="D6" s="4" t="s">
        <v>147</v>
      </c>
      <c r="E6" s="1"/>
    </row>
    <row r="7" spans="3:18" ht="28.5" x14ac:dyDescent="0.35">
      <c r="D7" s="5" t="s">
        <v>124</v>
      </c>
      <c r="E7" s="1"/>
    </row>
    <row r="8" spans="3:18" x14ac:dyDescent="0.35">
      <c r="D8" s="5"/>
      <c r="E8" s="1"/>
    </row>
    <row r="9" spans="3:18" x14ac:dyDescent="0.35">
      <c r="D9" s="5" t="s">
        <v>51</v>
      </c>
      <c r="E9" s="1"/>
    </row>
    <row r="10" spans="3:18" x14ac:dyDescent="0.35">
      <c r="D10" s="5" t="s">
        <v>141</v>
      </c>
      <c r="E10" s="1"/>
    </row>
    <row r="11" spans="3:18" ht="28.5" x14ac:dyDescent="0.35">
      <c r="D11" s="5" t="s">
        <v>140</v>
      </c>
      <c r="E11" s="1"/>
    </row>
    <row r="12" spans="3:18" x14ac:dyDescent="0.35">
      <c r="D12" s="5" t="s">
        <v>142</v>
      </c>
      <c r="E12" s="1"/>
    </row>
    <row r="13" spans="3:18" ht="28.5" x14ac:dyDescent="0.35">
      <c r="C13" s="2"/>
      <c r="D13" s="5" t="s">
        <v>148</v>
      </c>
      <c r="F13" s="2"/>
      <c r="G13" s="2"/>
      <c r="H13" s="2"/>
      <c r="I13" s="2"/>
      <c r="J13" s="2"/>
      <c r="K13" s="2"/>
      <c r="L13" s="2"/>
      <c r="M13" s="2"/>
      <c r="N13" s="2"/>
      <c r="O13" s="2"/>
      <c r="P13" s="2"/>
      <c r="Q13" s="2"/>
      <c r="R13" s="2"/>
    </row>
    <row r="14" spans="3:18" x14ac:dyDescent="0.35">
      <c r="D14" s="6"/>
    </row>
    <row r="16" spans="3:18" ht="20" x14ac:dyDescent="0.4">
      <c r="D16" s="7" t="s">
        <v>126</v>
      </c>
    </row>
    <row r="17" spans="4:5" x14ac:dyDescent="0.35">
      <c r="D17" s="8" t="s">
        <v>143</v>
      </c>
    </row>
    <row r="18" spans="4:5" x14ac:dyDescent="0.35">
      <c r="D18" s="8" t="s">
        <v>127</v>
      </c>
    </row>
    <row r="19" spans="4:5" x14ac:dyDescent="0.35">
      <c r="D19" s="9"/>
    </row>
    <row r="21" spans="4:5" ht="20" x14ac:dyDescent="0.4">
      <c r="D21" s="7" t="s">
        <v>131</v>
      </c>
    </row>
    <row r="22" spans="4:5" x14ac:dyDescent="0.35">
      <c r="D22" s="8" t="s">
        <v>128</v>
      </c>
    </row>
    <row r="23" spans="4:5" ht="4.5" customHeight="1" x14ac:dyDescent="0.35">
      <c r="D23" s="8"/>
    </row>
    <row r="24" spans="4:5" x14ac:dyDescent="0.35">
      <c r="D24" s="10" t="s">
        <v>144</v>
      </c>
    </row>
    <row r="25" spans="4:5" ht="15" customHeight="1" x14ac:dyDescent="0.35">
      <c r="D25" s="10" t="s">
        <v>129</v>
      </c>
    </row>
    <row r="26" spans="4:5" ht="4.5" customHeight="1" x14ac:dyDescent="0.35">
      <c r="D26" s="10"/>
    </row>
    <row r="27" spans="4:5" x14ac:dyDescent="0.35">
      <c r="D27" s="10" t="s">
        <v>145</v>
      </c>
    </row>
    <row r="28" spans="4:5" ht="5.25" customHeight="1" x14ac:dyDescent="0.35">
      <c r="D28" s="10"/>
    </row>
    <row r="29" spans="4:5" x14ac:dyDescent="0.35">
      <c r="D29" s="10" t="s">
        <v>130</v>
      </c>
    </row>
    <row r="30" spans="4:5" ht="42.5" x14ac:dyDescent="0.35">
      <c r="D30" s="10" t="s">
        <v>146</v>
      </c>
      <c r="E30" s="1"/>
    </row>
    <row r="31" spans="4:5" x14ac:dyDescent="0.35">
      <c r="D31" s="11"/>
    </row>
    <row r="32" spans="4:5" x14ac:dyDescent="0.35">
      <c r="D32" s="12"/>
    </row>
    <row r="33" spans="4:4" ht="20" x14ac:dyDescent="0.4">
      <c r="D33" s="7" t="s">
        <v>132</v>
      </c>
    </row>
    <row r="34" spans="4:4" ht="28.5" x14ac:dyDescent="0.35">
      <c r="D34" s="10" t="s">
        <v>134</v>
      </c>
    </row>
    <row r="35" spans="4:4" x14ac:dyDescent="0.35">
      <c r="D35" s="10" t="s">
        <v>52</v>
      </c>
    </row>
    <row r="36" spans="4:4" ht="28.5" x14ac:dyDescent="0.35">
      <c r="D36" s="10" t="s">
        <v>135</v>
      </c>
    </row>
    <row r="37" spans="4:4" ht="28.5" x14ac:dyDescent="0.35">
      <c r="D37" s="10" t="s">
        <v>136</v>
      </c>
    </row>
    <row r="38" spans="4:4" x14ac:dyDescent="0.35">
      <c r="D38" s="11"/>
    </row>
    <row r="39" spans="4:4" ht="15.75" customHeight="1" x14ac:dyDescent="0.35">
      <c r="D39" s="12"/>
    </row>
    <row r="40" spans="4:4" ht="20" x14ac:dyDescent="0.4">
      <c r="D40" s="7" t="s">
        <v>133</v>
      </c>
    </row>
    <row r="41" spans="4:4" x14ac:dyDescent="0.35">
      <c r="D41" s="10" t="s">
        <v>138</v>
      </c>
    </row>
    <row r="42" spans="4:4" x14ac:dyDescent="0.35">
      <c r="D42" s="10" t="s">
        <v>137</v>
      </c>
    </row>
    <row r="43" spans="4:4" ht="6" customHeight="1" x14ac:dyDescent="0.35">
      <c r="D43" s="10"/>
    </row>
    <row r="44" spans="4:4" x14ac:dyDescent="0.35">
      <c r="D44" s="10" t="s">
        <v>139</v>
      </c>
    </row>
    <row r="45" spans="4:4" x14ac:dyDescent="0.35">
      <c r="D45" s="11"/>
    </row>
    <row r="46" spans="4:4" x14ac:dyDescent="0.35">
      <c r="D46" s="12"/>
    </row>
  </sheetData>
  <sheetProtection password="DEC6" sheet="1" objects="1" scenarios="1"/>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12"/>
  <sheetViews>
    <sheetView zoomScaleNormal="100" workbookViewId="0">
      <selection activeCell="D5" sqref="D5"/>
    </sheetView>
  </sheetViews>
  <sheetFormatPr defaultColWidth="9.1796875" defaultRowHeight="14.5" x14ac:dyDescent="0.35"/>
  <cols>
    <col min="1" max="2" width="9.1796875" style="1" customWidth="1"/>
    <col min="3" max="3" width="23" style="1" customWidth="1"/>
    <col min="4" max="4" width="30.453125" style="1" customWidth="1"/>
    <col min="5" max="5" width="14.453125" style="1" customWidth="1"/>
    <col min="6" max="6" width="9.1796875" style="1" customWidth="1"/>
    <col min="7" max="7" width="4" style="1" customWidth="1"/>
    <col min="8" max="8" width="21.81640625" style="1" customWidth="1"/>
    <col min="9" max="9" width="19.81640625" style="1" customWidth="1"/>
    <col min="10" max="10" width="10" style="1" customWidth="1"/>
    <col min="11" max="16384" width="9.1796875" style="1"/>
  </cols>
  <sheetData>
    <row r="2" spans="2:11" x14ac:dyDescent="0.35">
      <c r="B2" s="13"/>
      <c r="C2" s="14"/>
      <c r="D2" s="15"/>
      <c r="E2" s="15"/>
      <c r="F2" s="15"/>
      <c r="G2" s="16"/>
      <c r="H2" s="162"/>
      <c r="I2" s="162"/>
      <c r="J2" s="162"/>
      <c r="K2" s="163"/>
    </row>
    <row r="3" spans="2:11" ht="20" x14ac:dyDescent="0.4">
      <c r="B3" s="17"/>
      <c r="C3" s="18" t="s">
        <v>53</v>
      </c>
      <c r="D3" s="19"/>
      <c r="E3" s="19"/>
      <c r="F3" s="19"/>
      <c r="G3" s="20"/>
      <c r="H3" s="162"/>
      <c r="I3" s="162"/>
      <c r="J3" s="162"/>
      <c r="K3" s="163"/>
    </row>
    <row r="4" spans="2:11" x14ac:dyDescent="0.35">
      <c r="B4" s="17"/>
      <c r="C4" s="19"/>
      <c r="D4" s="19"/>
      <c r="E4" s="19"/>
      <c r="F4" s="19"/>
      <c r="G4" s="20"/>
      <c r="H4" s="162"/>
      <c r="I4" s="162"/>
      <c r="J4" s="162"/>
      <c r="K4" s="163"/>
    </row>
    <row r="5" spans="2:11" ht="20" x14ac:dyDescent="0.4">
      <c r="B5" s="17"/>
      <c r="C5" s="21" t="s">
        <v>117</v>
      </c>
      <c r="D5" s="22"/>
      <c r="E5" s="19"/>
      <c r="F5" s="23"/>
      <c r="G5" s="20"/>
      <c r="H5" s="277"/>
      <c r="I5" s="277"/>
      <c r="J5" s="162"/>
      <c r="K5" s="163"/>
    </row>
    <row r="6" spans="2:11" x14ac:dyDescent="0.35">
      <c r="B6" s="17"/>
      <c r="C6" s="19"/>
      <c r="D6" s="19"/>
      <c r="E6" s="19"/>
      <c r="F6" s="19"/>
      <c r="G6" s="20"/>
      <c r="H6" s="162"/>
      <c r="I6" s="162"/>
      <c r="J6" s="162"/>
      <c r="K6" s="163"/>
    </row>
    <row r="7" spans="2:11" ht="20" x14ac:dyDescent="0.4">
      <c r="B7" s="17"/>
      <c r="C7" s="18" t="s">
        <v>54</v>
      </c>
      <c r="D7" s="19"/>
      <c r="E7" s="19"/>
      <c r="F7" s="19"/>
      <c r="G7" s="20"/>
      <c r="H7" s="162"/>
      <c r="I7" s="162"/>
      <c r="J7" s="162"/>
      <c r="K7" s="163"/>
    </row>
    <row r="8" spans="2:11" x14ac:dyDescent="0.35">
      <c r="B8" s="17"/>
      <c r="C8" s="13"/>
      <c r="D8" s="25"/>
      <c r="E8" s="25"/>
      <c r="F8" s="149"/>
      <c r="G8" s="20"/>
      <c r="H8" s="162"/>
      <c r="I8" s="162"/>
      <c r="J8" s="162"/>
      <c r="K8" s="163"/>
    </row>
    <row r="9" spans="2:11" x14ac:dyDescent="0.35">
      <c r="B9" s="17"/>
      <c r="C9" s="27" t="s">
        <v>47</v>
      </c>
      <c r="D9" s="28"/>
      <c r="E9" s="26" t="s">
        <v>12</v>
      </c>
      <c r="F9" s="29"/>
      <c r="G9" s="20"/>
      <c r="H9" s="162"/>
      <c r="I9" s="162"/>
      <c r="J9" s="162"/>
      <c r="K9" s="163"/>
    </row>
    <row r="10" spans="2:11" x14ac:dyDescent="0.35">
      <c r="B10" s="17"/>
      <c r="C10" s="30"/>
      <c r="D10" s="31"/>
      <c r="E10" s="31"/>
      <c r="F10" s="32"/>
      <c r="G10" s="20"/>
      <c r="H10" s="162"/>
      <c r="I10" s="162"/>
      <c r="J10" s="162"/>
      <c r="K10" s="163"/>
    </row>
    <row r="11" spans="2:11" x14ac:dyDescent="0.35">
      <c r="B11" s="17"/>
      <c r="C11" s="19"/>
      <c r="D11" s="19"/>
      <c r="E11" s="19"/>
      <c r="F11" s="33"/>
      <c r="G11" s="20"/>
      <c r="H11" s="162"/>
      <c r="I11" s="162"/>
      <c r="J11" s="162"/>
      <c r="K11" s="163"/>
    </row>
    <row r="12" spans="2:11" x14ac:dyDescent="0.35">
      <c r="B12" s="164"/>
      <c r="C12" s="274"/>
      <c r="D12" s="275"/>
      <c r="E12" s="275"/>
      <c r="F12" s="275"/>
      <c r="G12" s="276"/>
      <c r="H12" s="163"/>
      <c r="I12" s="163"/>
      <c r="J12" s="163"/>
      <c r="K12" s="163"/>
    </row>
  </sheetData>
  <sheetProtection password="DEC6" sheet="1" objects="1" scenarios="1"/>
  <protectedRanges>
    <protectedRange sqref="D5 D9" name="Område1_1"/>
  </protectedRanges>
  <mergeCells count="2">
    <mergeCell ref="C12:G12"/>
    <mergeCell ref="H5:I5"/>
  </mergeCells>
  <phoneticPr fontId="7"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22"/>
  <sheetViews>
    <sheetView zoomScale="90" zoomScaleNormal="90" workbookViewId="0">
      <selection activeCell="P48" sqref="P48"/>
    </sheetView>
  </sheetViews>
  <sheetFormatPr defaultColWidth="9.1796875" defaultRowHeight="14.5" x14ac:dyDescent="0.35"/>
  <cols>
    <col min="1" max="1" width="11.81640625" style="36" bestFit="1" customWidth="1"/>
    <col min="2" max="2" width="3.26953125" style="36" customWidth="1"/>
    <col min="3" max="3" width="42.26953125" style="36" customWidth="1"/>
    <col min="4" max="4" width="7.54296875" style="36" customWidth="1"/>
    <col min="5" max="5" width="11" style="36" customWidth="1"/>
    <col min="6" max="6" width="4.7265625" style="36" customWidth="1"/>
    <col min="7" max="7" width="1.81640625" style="36" customWidth="1"/>
    <col min="8" max="9" width="6" customWidth="1"/>
    <col min="10" max="10" width="26.7265625" customWidth="1"/>
    <col min="11" max="11" width="7.81640625" style="36" customWidth="1"/>
    <col min="12" max="12" width="20.453125" style="36" customWidth="1"/>
    <col min="13" max="13" width="9.1796875" style="36" customWidth="1"/>
    <col min="14" max="14" width="6" style="36" customWidth="1"/>
    <col min="15" max="15" width="5.81640625" style="36" customWidth="1"/>
    <col min="16" max="16" width="46" style="36" customWidth="1"/>
    <col min="17" max="17" width="10.453125" style="36" customWidth="1"/>
    <col min="18" max="18" width="43.453125" style="36" customWidth="1"/>
    <col min="19" max="19" width="9.1796875" style="36" customWidth="1"/>
    <col min="20" max="16384" width="9.1796875" style="36"/>
  </cols>
  <sheetData>
    <row r="1" spans="1:19" x14ac:dyDescent="0.35">
      <c r="H1" s="37"/>
      <c r="I1" s="37"/>
    </row>
    <row r="2" spans="1:19" ht="21" x14ac:dyDescent="0.5">
      <c r="A2" s="38" t="s">
        <v>103</v>
      </c>
      <c r="B2" s="39"/>
      <c r="C2" s="40" t="str">
        <f>IF(Leveranser!$D$5="","",Leveranser!$D$5)</f>
        <v/>
      </c>
      <c r="D2" s="37"/>
      <c r="H2" s="1"/>
      <c r="I2" s="1"/>
      <c r="J2" s="1"/>
    </row>
    <row r="3" spans="1:19" ht="21" x14ac:dyDescent="0.5">
      <c r="A3" s="39"/>
      <c r="B3" s="39"/>
      <c r="C3" s="39"/>
      <c r="H3" s="1"/>
      <c r="I3" s="1"/>
      <c r="J3" s="1"/>
    </row>
    <row r="4" spans="1:19" x14ac:dyDescent="0.35">
      <c r="C4" s="41"/>
      <c r="D4" s="42"/>
      <c r="E4" s="43"/>
      <c r="F4" s="43"/>
      <c r="H4" s="1"/>
      <c r="I4" s="1"/>
      <c r="J4" s="1"/>
    </row>
    <row r="5" spans="1:19" x14ac:dyDescent="0.35">
      <c r="C5" s="41"/>
      <c r="D5" s="42"/>
      <c r="E5" s="42" t="s">
        <v>12</v>
      </c>
      <c r="F5" s="43"/>
      <c r="H5" s="1"/>
      <c r="I5" s="1"/>
      <c r="J5" s="1"/>
    </row>
    <row r="6" spans="1:19" x14ac:dyDescent="0.35">
      <c r="C6" s="44" t="s">
        <v>45</v>
      </c>
      <c r="D6" s="45"/>
      <c r="E6" s="46"/>
      <c r="F6" s="43"/>
      <c r="H6" s="37"/>
      <c r="I6" s="37"/>
      <c r="J6" s="37"/>
    </row>
    <row r="7" spans="1:19" x14ac:dyDescent="0.35">
      <c r="C7" s="35" t="s">
        <v>108</v>
      </c>
      <c r="D7" s="43"/>
      <c r="E7" s="43"/>
      <c r="F7" s="43"/>
      <c r="H7" s="37"/>
      <c r="I7" s="37"/>
      <c r="J7" s="37"/>
    </row>
    <row r="8" spans="1:19" x14ac:dyDescent="0.35">
      <c r="C8" s="35" t="s">
        <v>56</v>
      </c>
      <c r="D8" s="43"/>
      <c r="E8" s="43"/>
      <c r="F8" s="43"/>
      <c r="H8" s="37"/>
      <c r="I8" s="37"/>
      <c r="J8" s="37"/>
    </row>
    <row r="9" spans="1:19" x14ac:dyDescent="0.35">
      <c r="H9" s="37"/>
      <c r="I9" s="37"/>
      <c r="J9" s="37"/>
    </row>
    <row r="10" spans="1:19" ht="20" x14ac:dyDescent="0.4">
      <c r="C10" s="38" t="s">
        <v>57</v>
      </c>
      <c r="H10" s="36"/>
      <c r="I10" s="36"/>
      <c r="J10" s="38" t="s">
        <v>9</v>
      </c>
      <c r="P10" s="38" t="s">
        <v>16</v>
      </c>
      <c r="Q10" s="38"/>
    </row>
    <row r="11" spans="1:19" ht="15.5" x14ac:dyDescent="0.35">
      <c r="B11" s="13"/>
      <c r="C11" s="15"/>
      <c r="D11" s="47"/>
      <c r="E11" s="15"/>
      <c r="F11" s="16"/>
      <c r="H11" s="36"/>
      <c r="I11" s="13"/>
      <c r="J11" s="15"/>
      <c r="K11" s="15"/>
      <c r="L11" s="15"/>
      <c r="M11" s="16"/>
      <c r="O11" s="13"/>
      <c r="P11" s="148"/>
      <c r="Q11" s="148"/>
      <c r="R11" s="48"/>
      <c r="S11" s="149"/>
    </row>
    <row r="12" spans="1:19" ht="15.5" x14ac:dyDescent="0.35">
      <c r="B12" s="152"/>
      <c r="C12" s="49" t="s">
        <v>58</v>
      </c>
      <c r="D12" s="146"/>
      <c r="E12" s="146" t="str">
        <f>IF(COUNTA(E23:E62,E16)&gt;0,E16/E18,"")</f>
        <v/>
      </c>
      <c r="F12" s="20"/>
      <c r="H12" s="36"/>
      <c r="I12" s="17"/>
      <c r="J12" s="24"/>
      <c r="K12" s="50"/>
      <c r="L12" s="50" t="s">
        <v>55</v>
      </c>
      <c r="M12" s="51"/>
      <c r="O12" s="17"/>
      <c r="P12" s="52" t="s">
        <v>37</v>
      </c>
      <c r="Q12" s="52"/>
      <c r="R12" s="173"/>
      <c r="S12" s="29"/>
    </row>
    <row r="13" spans="1:19" ht="12.75" customHeight="1" x14ac:dyDescent="0.35">
      <c r="B13" s="17"/>
      <c r="C13" s="153" t="s">
        <v>118</v>
      </c>
      <c r="D13" s="26"/>
      <c r="E13" s="26"/>
      <c r="F13" s="20"/>
      <c r="H13" s="36"/>
      <c r="I13" s="17"/>
      <c r="J13" s="24"/>
      <c r="K13" s="50"/>
      <c r="L13" s="50"/>
      <c r="M13" s="51"/>
      <c r="O13" s="17"/>
      <c r="P13" s="52" t="s">
        <v>105</v>
      </c>
      <c r="Q13" s="52"/>
      <c r="R13" s="173"/>
      <c r="S13" s="29" t="s">
        <v>12</v>
      </c>
    </row>
    <row r="14" spans="1:19" ht="15.5" x14ac:dyDescent="0.35">
      <c r="B14" s="17"/>
      <c r="C14" s="19"/>
      <c r="D14" s="26"/>
      <c r="E14" s="26"/>
      <c r="F14" s="20"/>
      <c r="H14" s="36"/>
      <c r="I14" s="17"/>
      <c r="J14" s="24" t="s">
        <v>37</v>
      </c>
      <c r="K14" s="50"/>
      <c r="L14" s="53"/>
      <c r="M14" s="51"/>
      <c r="O14" s="17"/>
      <c r="P14" s="52"/>
      <c r="Q14" s="52"/>
      <c r="R14" s="50"/>
      <c r="S14" s="29"/>
    </row>
    <row r="15" spans="1:19" ht="16.5" customHeight="1" x14ac:dyDescent="0.35">
      <c r="B15" s="17"/>
      <c r="C15" s="19"/>
      <c r="D15" s="26"/>
      <c r="E15" s="26" t="s">
        <v>12</v>
      </c>
      <c r="F15" s="20"/>
      <c r="H15" s="36"/>
      <c r="I15" s="17"/>
      <c r="J15" s="24" t="s">
        <v>59</v>
      </c>
      <c r="K15" s="50"/>
      <c r="L15" s="53"/>
      <c r="M15" s="51" t="s">
        <v>12</v>
      </c>
      <c r="O15" s="17"/>
      <c r="P15" s="52" t="s">
        <v>38</v>
      </c>
      <c r="Q15" s="52"/>
      <c r="R15" s="173"/>
      <c r="S15" s="29"/>
    </row>
    <row r="16" spans="1:19" ht="15.5" x14ac:dyDescent="0.35">
      <c r="B16" s="17"/>
      <c r="C16" s="54" t="s">
        <v>46</v>
      </c>
      <c r="D16" s="55"/>
      <c r="E16" s="56"/>
      <c r="F16" s="20"/>
      <c r="H16" s="36"/>
      <c r="I16" s="17"/>
      <c r="J16" s="24"/>
      <c r="K16" s="50"/>
      <c r="L16" s="50"/>
      <c r="M16" s="51"/>
      <c r="O16" s="17"/>
      <c r="P16" s="52" t="s">
        <v>106</v>
      </c>
      <c r="Q16" s="19"/>
      <c r="R16" s="173"/>
      <c r="S16" s="29" t="s">
        <v>12</v>
      </c>
    </row>
    <row r="17" spans="2:19" ht="15.5" x14ac:dyDescent="0.35">
      <c r="B17" s="17"/>
      <c r="C17" s="54"/>
      <c r="D17" s="55"/>
      <c r="E17" s="55"/>
      <c r="F17" s="20"/>
      <c r="H17" s="36"/>
      <c r="I17" s="17"/>
      <c r="J17" s="24"/>
      <c r="K17" s="50"/>
      <c r="L17" s="50"/>
      <c r="M17" s="51"/>
      <c r="O17" s="17"/>
      <c r="P17" s="52"/>
      <c r="Q17" s="19"/>
      <c r="R17" s="57"/>
      <c r="S17" s="20"/>
    </row>
    <row r="18" spans="2:19" ht="15.5" x14ac:dyDescent="0.35">
      <c r="B18" s="17"/>
      <c r="C18" s="24" t="s">
        <v>31</v>
      </c>
      <c r="D18" s="55"/>
      <c r="E18" s="55" t="str">
        <f>IF(COUNTA(E23:E62,E16)&gt;0,SUM(E23:E55)+SUM(E58:E60),"")</f>
        <v/>
      </c>
      <c r="F18" s="20"/>
      <c r="H18" s="36"/>
      <c r="I18" s="17"/>
      <c r="J18" s="24"/>
      <c r="K18" s="50"/>
      <c r="L18" s="50"/>
      <c r="M18" s="51"/>
      <c r="O18" s="17"/>
      <c r="P18" s="52" t="s">
        <v>39</v>
      </c>
      <c r="Q18" s="52"/>
      <c r="R18" s="173"/>
      <c r="S18" s="58"/>
    </row>
    <row r="19" spans="2:19" ht="15.5" x14ac:dyDescent="0.35">
      <c r="B19" s="17"/>
      <c r="C19" s="19"/>
      <c r="D19" s="26"/>
      <c r="E19" s="26"/>
      <c r="F19" s="20"/>
      <c r="H19" s="36"/>
      <c r="I19" s="17"/>
      <c r="J19" s="24" t="s">
        <v>38</v>
      </c>
      <c r="K19" s="50"/>
      <c r="L19" s="53"/>
      <c r="M19" s="51"/>
      <c r="O19" s="17"/>
      <c r="P19" s="52" t="s">
        <v>107</v>
      </c>
      <c r="Q19" s="19"/>
      <c r="R19" s="173"/>
      <c r="S19" s="29" t="s">
        <v>12</v>
      </c>
    </row>
    <row r="20" spans="2:19" ht="15.5" x14ac:dyDescent="0.35">
      <c r="B20" s="34"/>
      <c r="C20" s="31"/>
      <c r="D20" s="60"/>
      <c r="E20" s="31"/>
      <c r="F20" s="32"/>
      <c r="H20" s="36"/>
      <c r="I20" s="17"/>
      <c r="J20" s="24" t="s">
        <v>60</v>
      </c>
      <c r="K20" s="50"/>
      <c r="L20" s="53"/>
      <c r="M20" s="51" t="s">
        <v>12</v>
      </c>
      <c r="O20" s="17"/>
      <c r="P20" s="59"/>
      <c r="Q20" s="59"/>
      <c r="R20" s="50"/>
      <c r="S20" s="20"/>
    </row>
    <row r="21" spans="2:19" ht="15.5" x14ac:dyDescent="0.35">
      <c r="B21" s="61"/>
      <c r="C21" s="62"/>
      <c r="D21" s="62"/>
      <c r="E21" s="62"/>
      <c r="F21" s="63"/>
      <c r="H21" s="36"/>
      <c r="I21" s="17"/>
      <c r="J21" s="24"/>
      <c r="K21" s="50"/>
      <c r="L21" s="50"/>
      <c r="M21" s="51"/>
      <c r="O21" s="34"/>
      <c r="P21" s="31"/>
      <c r="Q21" s="31"/>
      <c r="R21" s="60"/>
      <c r="S21" s="32"/>
    </row>
    <row r="22" spans="2:19" ht="46.5" customHeight="1" x14ac:dyDescent="0.35">
      <c r="B22" s="65"/>
      <c r="D22" s="42"/>
      <c r="E22" s="42" t="s">
        <v>104</v>
      </c>
      <c r="F22" s="66"/>
      <c r="H22" s="36"/>
      <c r="I22" s="17"/>
      <c r="J22" s="24"/>
      <c r="K22" s="50"/>
      <c r="L22" s="50"/>
      <c r="M22" s="51"/>
      <c r="O22" s="65"/>
      <c r="P22" s="278" t="s">
        <v>121</v>
      </c>
      <c r="Q22" s="278"/>
      <c r="R22" s="279"/>
      <c r="S22" s="280"/>
    </row>
    <row r="23" spans="2:19" ht="15.75" customHeight="1" x14ac:dyDescent="0.35">
      <c r="B23" s="65"/>
      <c r="C23" s="67" t="s">
        <v>27</v>
      </c>
      <c r="D23" s="42"/>
      <c r="E23" s="46"/>
      <c r="F23" s="66"/>
      <c r="H23" s="36"/>
      <c r="I23" s="17"/>
      <c r="J23" s="24" t="s">
        <v>39</v>
      </c>
      <c r="K23" s="50"/>
      <c r="L23" s="53"/>
      <c r="M23" s="51"/>
      <c r="O23" s="65"/>
      <c r="Q23" s="162"/>
      <c r="R23" s="42" t="s">
        <v>12</v>
      </c>
      <c r="S23" s="66"/>
    </row>
    <row r="24" spans="2:19" ht="15.75" customHeight="1" x14ac:dyDescent="0.35">
      <c r="B24" s="65"/>
      <c r="C24" s="68" t="s">
        <v>28</v>
      </c>
      <c r="D24" s="42"/>
      <c r="E24" s="46"/>
      <c r="F24" s="66"/>
      <c r="H24" s="36"/>
      <c r="I24" s="17"/>
      <c r="J24" s="24" t="s">
        <v>61</v>
      </c>
      <c r="K24" s="50"/>
      <c r="L24" s="53"/>
      <c r="M24" s="51" t="s">
        <v>12</v>
      </c>
      <c r="O24" s="65"/>
      <c r="P24" s="67" t="s">
        <v>27</v>
      </c>
      <c r="Q24" s="165"/>
      <c r="R24" s="46"/>
      <c r="S24" s="66"/>
    </row>
    <row r="25" spans="2:19" ht="15.75" customHeight="1" x14ac:dyDescent="0.35">
      <c r="B25" s="65"/>
      <c r="C25" s="68" t="s">
        <v>41</v>
      </c>
      <c r="D25" s="42"/>
      <c r="E25" s="46"/>
      <c r="F25" s="66"/>
      <c r="H25" s="36"/>
      <c r="I25" s="34"/>
      <c r="J25" s="69"/>
      <c r="K25" s="69"/>
      <c r="L25" s="69"/>
      <c r="M25" s="70"/>
      <c r="O25" s="65"/>
      <c r="P25" s="68" t="s">
        <v>28</v>
      </c>
      <c r="Q25" s="165"/>
      <c r="R25" s="46"/>
      <c r="S25" s="66"/>
    </row>
    <row r="26" spans="2:19" ht="15.75" customHeight="1" x14ac:dyDescent="0.35">
      <c r="B26" s="65"/>
      <c r="C26" s="68" t="s">
        <v>22</v>
      </c>
      <c r="D26" s="42"/>
      <c r="E26" s="46"/>
      <c r="F26" s="66"/>
      <c r="H26" s="36"/>
      <c r="I26" s="36"/>
      <c r="J26" s="36"/>
      <c r="O26" s="65"/>
      <c r="P26" s="68" t="s">
        <v>41</v>
      </c>
      <c r="Q26" s="165"/>
      <c r="R26" s="46"/>
      <c r="S26" s="66"/>
    </row>
    <row r="27" spans="2:19" ht="15.75" customHeight="1" x14ac:dyDescent="0.35">
      <c r="B27" s="65"/>
      <c r="C27" s="68" t="s">
        <v>23</v>
      </c>
      <c r="D27" s="42"/>
      <c r="E27" s="46"/>
      <c r="F27" s="66"/>
      <c r="H27" s="36"/>
      <c r="I27" s="36"/>
      <c r="O27" s="65"/>
      <c r="P27" s="68" t="s">
        <v>22</v>
      </c>
      <c r="Q27" s="165"/>
      <c r="R27" s="46"/>
      <c r="S27" s="66"/>
    </row>
    <row r="28" spans="2:19" ht="15.75" customHeight="1" x14ac:dyDescent="0.35">
      <c r="B28" s="65"/>
      <c r="C28" s="71" t="s">
        <v>24</v>
      </c>
      <c r="D28" s="42"/>
      <c r="E28" s="46"/>
      <c r="F28" s="66"/>
      <c r="H28" s="36"/>
      <c r="I28" s="36"/>
      <c r="J28" s="36"/>
      <c r="O28" s="65"/>
      <c r="P28" s="68" t="s">
        <v>23</v>
      </c>
      <c r="Q28" s="165"/>
      <c r="R28" s="46"/>
      <c r="S28" s="66"/>
    </row>
    <row r="29" spans="2:19" ht="15.75" customHeight="1" x14ac:dyDescent="0.35">
      <c r="B29" s="65"/>
      <c r="C29" s="72"/>
      <c r="D29" s="42"/>
      <c r="E29" s="42"/>
      <c r="F29" s="66"/>
      <c r="H29" s="36"/>
      <c r="I29" s="36"/>
      <c r="J29" s="36"/>
      <c r="O29" s="65"/>
      <c r="P29" s="71" t="s">
        <v>24</v>
      </c>
      <c r="Q29" s="165"/>
      <c r="R29" s="46"/>
      <c r="S29" s="66"/>
    </row>
    <row r="30" spans="2:19" ht="15.75" customHeight="1" x14ac:dyDescent="0.35">
      <c r="B30" s="65"/>
      <c r="C30" s="73" t="s">
        <v>21</v>
      </c>
      <c r="D30" s="42"/>
      <c r="E30" s="46"/>
      <c r="F30" s="66"/>
      <c r="H30" s="36"/>
      <c r="I30" s="36"/>
      <c r="J30" s="36"/>
      <c r="O30" s="65"/>
      <c r="P30" s="72"/>
      <c r="Q30" s="166"/>
      <c r="R30" s="42"/>
      <c r="S30" s="66"/>
    </row>
    <row r="31" spans="2:19" ht="15.75" customHeight="1" x14ac:dyDescent="0.35">
      <c r="B31" s="65"/>
      <c r="C31" s="74"/>
      <c r="D31" s="42"/>
      <c r="E31" s="42"/>
      <c r="F31" s="66"/>
      <c r="H31" s="36"/>
      <c r="I31" s="36"/>
      <c r="J31" s="36"/>
      <c r="O31" s="65"/>
      <c r="P31" s="73" t="s">
        <v>21</v>
      </c>
      <c r="Q31" s="165"/>
      <c r="R31" s="46"/>
      <c r="S31" s="66"/>
    </row>
    <row r="32" spans="2:19" ht="15.75" customHeight="1" x14ac:dyDescent="0.35">
      <c r="B32" s="65"/>
      <c r="C32" s="67" t="s">
        <v>0</v>
      </c>
      <c r="D32" s="42"/>
      <c r="E32" s="46"/>
      <c r="F32" s="66"/>
      <c r="H32" s="36"/>
      <c r="I32" s="36"/>
      <c r="J32" s="36"/>
      <c r="O32" s="65"/>
      <c r="P32" s="74"/>
      <c r="Q32" s="166"/>
      <c r="R32" s="42"/>
      <c r="S32" s="66"/>
    </row>
    <row r="33" spans="2:19" ht="15.75" customHeight="1" x14ac:dyDescent="0.35">
      <c r="B33" s="65"/>
      <c r="C33" s="71" t="s">
        <v>1</v>
      </c>
      <c r="D33" s="42"/>
      <c r="E33" s="46"/>
      <c r="F33" s="66"/>
      <c r="H33" s="36"/>
      <c r="I33" s="36"/>
      <c r="J33" s="36"/>
      <c r="O33" s="65"/>
      <c r="P33" s="67" t="s">
        <v>0</v>
      </c>
      <c r="Q33" s="165"/>
      <c r="R33" s="46"/>
      <c r="S33" s="66"/>
    </row>
    <row r="34" spans="2:19" ht="15.75" customHeight="1" x14ac:dyDescent="0.35">
      <c r="B34" s="65"/>
      <c r="C34" s="74"/>
      <c r="D34" s="42"/>
      <c r="E34" s="42"/>
      <c r="F34" s="66"/>
      <c r="H34" s="36"/>
      <c r="I34" s="36"/>
      <c r="J34" s="36"/>
      <c r="O34" s="65"/>
      <c r="P34" s="71" t="s">
        <v>1</v>
      </c>
      <c r="Q34" s="165"/>
      <c r="R34" s="46"/>
      <c r="S34" s="66"/>
    </row>
    <row r="35" spans="2:19" ht="15.75" customHeight="1" x14ac:dyDescent="0.35">
      <c r="B35" s="65"/>
      <c r="C35" s="67" t="s">
        <v>18</v>
      </c>
      <c r="D35" s="42"/>
      <c r="E35" s="46"/>
      <c r="F35" s="66"/>
      <c r="H35" s="36"/>
      <c r="I35" s="36"/>
      <c r="J35" s="36"/>
      <c r="O35" s="65"/>
      <c r="P35" s="74"/>
      <c r="Q35" s="166"/>
      <c r="R35" s="42"/>
      <c r="S35" s="66"/>
    </row>
    <row r="36" spans="2:19" ht="15.75" customHeight="1" x14ac:dyDescent="0.35">
      <c r="B36" s="65"/>
      <c r="C36" s="68" t="s">
        <v>36</v>
      </c>
      <c r="D36" s="42"/>
      <c r="E36" s="46"/>
      <c r="F36" s="66"/>
      <c r="H36" s="36"/>
      <c r="I36" s="36"/>
      <c r="J36" s="36"/>
      <c r="O36" s="65"/>
      <c r="P36" s="67" t="s">
        <v>18</v>
      </c>
      <c r="Q36" s="165"/>
      <c r="R36" s="46"/>
      <c r="S36" s="66"/>
    </row>
    <row r="37" spans="2:19" ht="15.75" customHeight="1" x14ac:dyDescent="0.35">
      <c r="B37" s="65"/>
      <c r="C37" s="68" t="s">
        <v>35</v>
      </c>
      <c r="D37" s="42"/>
      <c r="E37" s="46"/>
      <c r="F37" s="66"/>
      <c r="H37" s="36"/>
      <c r="I37" s="36"/>
      <c r="J37" s="36"/>
      <c r="O37" s="65"/>
      <c r="P37" s="68" t="s">
        <v>36</v>
      </c>
      <c r="Q37" s="165"/>
      <c r="R37" s="46"/>
      <c r="S37" s="66"/>
    </row>
    <row r="38" spans="2:19" ht="15.75" customHeight="1" x14ac:dyDescent="0.35">
      <c r="B38" s="65"/>
      <c r="C38" s="68" t="s">
        <v>29</v>
      </c>
      <c r="D38" s="42"/>
      <c r="E38" s="46"/>
      <c r="F38" s="66"/>
      <c r="H38" s="36"/>
      <c r="I38" s="36"/>
      <c r="J38" s="36"/>
      <c r="O38" s="65"/>
      <c r="P38" s="68" t="s">
        <v>35</v>
      </c>
      <c r="Q38" s="165"/>
      <c r="R38" s="46"/>
      <c r="S38" s="66"/>
    </row>
    <row r="39" spans="2:19" ht="15.75" customHeight="1" x14ac:dyDescent="0.35">
      <c r="B39" s="65"/>
      <c r="C39" s="68" t="s">
        <v>42</v>
      </c>
      <c r="D39" s="42"/>
      <c r="E39" s="46"/>
      <c r="F39" s="66"/>
      <c r="H39" s="36"/>
      <c r="I39" s="36"/>
      <c r="J39" s="36"/>
      <c r="O39" s="65"/>
      <c r="P39" s="68" t="s">
        <v>29</v>
      </c>
      <c r="Q39" s="165"/>
      <c r="R39" s="46"/>
      <c r="S39" s="66"/>
    </row>
    <row r="40" spans="2:19" ht="15.75" customHeight="1" x14ac:dyDescent="0.35">
      <c r="B40" s="65"/>
      <c r="C40" s="68" t="s">
        <v>34</v>
      </c>
      <c r="D40" s="42"/>
      <c r="E40" s="46"/>
      <c r="F40" s="66"/>
      <c r="H40" s="36"/>
      <c r="I40" s="36"/>
      <c r="J40" s="36"/>
      <c r="O40" s="65"/>
      <c r="P40" s="68" t="s">
        <v>42</v>
      </c>
      <c r="Q40" s="165"/>
      <c r="R40" s="46"/>
      <c r="S40" s="66"/>
    </row>
    <row r="41" spans="2:19" ht="15.75" customHeight="1" x14ac:dyDescent="0.35">
      <c r="B41" s="65"/>
      <c r="C41" s="68" t="s">
        <v>19</v>
      </c>
      <c r="D41" s="42"/>
      <c r="E41" s="46"/>
      <c r="F41" s="66"/>
      <c r="H41" s="36"/>
      <c r="I41" s="36"/>
      <c r="J41" s="36"/>
      <c r="O41" s="65"/>
      <c r="P41" s="68" t="s">
        <v>34</v>
      </c>
      <c r="Q41" s="165"/>
      <c r="R41" s="46"/>
      <c r="S41" s="66"/>
    </row>
    <row r="42" spans="2:19" ht="15.75" customHeight="1" x14ac:dyDescent="0.35">
      <c r="B42" s="65"/>
      <c r="C42" s="68" t="s">
        <v>17</v>
      </c>
      <c r="D42" s="42"/>
      <c r="E42" s="46"/>
      <c r="F42" s="66"/>
      <c r="H42" s="36"/>
      <c r="I42" s="36"/>
      <c r="J42" s="36"/>
      <c r="O42" s="65"/>
      <c r="P42" s="68" t="s">
        <v>19</v>
      </c>
      <c r="Q42" s="165"/>
      <c r="R42" s="46"/>
      <c r="S42" s="66"/>
    </row>
    <row r="43" spans="2:19" ht="15.75" customHeight="1" x14ac:dyDescent="0.35">
      <c r="B43" s="65"/>
      <c r="C43" s="68" t="s">
        <v>149</v>
      </c>
      <c r="D43" s="42"/>
      <c r="E43" s="46"/>
      <c r="F43" s="66"/>
      <c r="H43" s="36"/>
      <c r="I43" s="36"/>
      <c r="J43" s="36"/>
      <c r="O43" s="65"/>
      <c r="P43" s="68" t="s">
        <v>17</v>
      </c>
      <c r="Q43" s="165"/>
      <c r="R43" s="46"/>
      <c r="S43" s="66"/>
    </row>
    <row r="44" spans="2:19" ht="15.75" customHeight="1" x14ac:dyDescent="0.35">
      <c r="B44" s="65"/>
      <c r="C44" s="68" t="s">
        <v>150</v>
      </c>
      <c r="D44" s="42"/>
      <c r="E44" s="46"/>
      <c r="F44" s="66"/>
      <c r="H44" s="36"/>
      <c r="I44" s="36"/>
      <c r="J44" s="36"/>
      <c r="O44" s="65"/>
      <c r="P44" s="68" t="s">
        <v>149</v>
      </c>
      <c r="Q44" s="165"/>
      <c r="R44" s="46"/>
      <c r="S44" s="66"/>
    </row>
    <row r="45" spans="2:19" ht="15.75" customHeight="1" x14ac:dyDescent="0.35">
      <c r="B45" s="65"/>
      <c r="C45" s="68" t="s">
        <v>151</v>
      </c>
      <c r="D45" s="42"/>
      <c r="E45" s="46"/>
      <c r="F45" s="66"/>
      <c r="H45" s="36"/>
      <c r="I45" s="36"/>
      <c r="J45" s="36"/>
      <c r="O45" s="65"/>
      <c r="P45" s="68" t="s">
        <v>150</v>
      </c>
      <c r="Q45" s="165"/>
      <c r="R45" s="46"/>
      <c r="S45" s="66"/>
    </row>
    <row r="46" spans="2:19" ht="15.75" customHeight="1" x14ac:dyDescent="0.35">
      <c r="B46" s="65"/>
      <c r="C46" s="68" t="s">
        <v>152</v>
      </c>
      <c r="D46" s="42"/>
      <c r="E46" s="46"/>
      <c r="F46" s="66"/>
      <c r="H46" s="36"/>
      <c r="I46" s="36"/>
      <c r="J46" s="36"/>
      <c r="O46" s="65"/>
      <c r="P46" s="68" t="s">
        <v>151</v>
      </c>
      <c r="Q46" s="165"/>
      <c r="R46" s="46"/>
      <c r="S46" s="66"/>
    </row>
    <row r="47" spans="2:19" ht="15.75" customHeight="1" x14ac:dyDescent="0.35">
      <c r="B47" s="65"/>
      <c r="C47" s="68" t="s">
        <v>153</v>
      </c>
      <c r="D47" s="42"/>
      <c r="E47" s="46"/>
      <c r="F47" s="66"/>
      <c r="H47" s="36"/>
      <c r="I47" s="36"/>
      <c r="J47" s="36"/>
      <c r="O47" s="65"/>
      <c r="P47" s="68" t="s">
        <v>152</v>
      </c>
      <c r="Q47" s="165"/>
      <c r="R47" s="46"/>
      <c r="S47" s="66"/>
    </row>
    <row r="48" spans="2:19" ht="15.75" customHeight="1" x14ac:dyDescent="0.35">
      <c r="B48" s="65"/>
      <c r="C48" s="68" t="s">
        <v>154</v>
      </c>
      <c r="D48" s="42"/>
      <c r="E48" s="46"/>
      <c r="F48" s="66"/>
      <c r="H48" s="36"/>
      <c r="I48" s="36"/>
      <c r="J48" s="36"/>
      <c r="O48" s="65"/>
      <c r="P48" s="68" t="s">
        <v>153</v>
      </c>
      <c r="Q48" s="165"/>
      <c r="R48" s="46"/>
      <c r="S48" s="66"/>
    </row>
    <row r="49" spans="2:19" ht="15.75" customHeight="1" x14ac:dyDescent="0.35">
      <c r="B49" s="65"/>
      <c r="C49" s="68" t="s">
        <v>43</v>
      </c>
      <c r="D49" s="42"/>
      <c r="E49" s="46"/>
      <c r="F49" s="66"/>
      <c r="H49" s="36"/>
      <c r="I49" s="36"/>
      <c r="J49" s="36"/>
      <c r="O49" s="65"/>
      <c r="P49" s="68" t="s">
        <v>154</v>
      </c>
      <c r="Q49" s="165"/>
      <c r="R49" s="46"/>
      <c r="S49" s="66"/>
    </row>
    <row r="50" spans="2:19" ht="15.75" customHeight="1" x14ac:dyDescent="0.35">
      <c r="B50" s="65"/>
      <c r="C50" s="68" t="s">
        <v>44</v>
      </c>
      <c r="D50" s="42"/>
      <c r="E50" s="46"/>
      <c r="F50" s="66"/>
      <c r="H50" s="36"/>
      <c r="I50" s="36"/>
      <c r="J50" s="36"/>
      <c r="O50" s="65"/>
      <c r="P50" s="68" t="s">
        <v>43</v>
      </c>
      <c r="Q50" s="165"/>
      <c r="R50" s="46"/>
      <c r="S50" s="66"/>
    </row>
    <row r="51" spans="2:19" ht="15.75" customHeight="1" x14ac:dyDescent="0.35">
      <c r="B51" s="65"/>
      <c r="C51" s="68" t="s">
        <v>30</v>
      </c>
      <c r="D51" s="42"/>
      <c r="E51" s="46"/>
      <c r="F51" s="66"/>
      <c r="H51" s="36"/>
      <c r="I51" s="36"/>
      <c r="J51" s="36"/>
      <c r="O51" s="65"/>
      <c r="P51" s="68" t="s">
        <v>44</v>
      </c>
      <c r="Q51" s="165"/>
      <c r="R51" s="46"/>
      <c r="S51" s="66"/>
    </row>
    <row r="52" spans="2:19" ht="15.75" customHeight="1" x14ac:dyDescent="0.35">
      <c r="B52" s="65"/>
      <c r="C52" s="68" t="s">
        <v>33</v>
      </c>
      <c r="D52" s="42"/>
      <c r="E52" s="46"/>
      <c r="F52" s="66"/>
      <c r="H52" s="36"/>
      <c r="I52" s="36"/>
      <c r="J52" s="36"/>
      <c r="O52" s="65"/>
      <c r="P52" s="68" t="s">
        <v>30</v>
      </c>
      <c r="Q52" s="165"/>
      <c r="R52" s="46"/>
      <c r="S52" s="66"/>
    </row>
    <row r="53" spans="2:19" ht="15.75" customHeight="1" x14ac:dyDescent="0.35">
      <c r="B53" s="65"/>
      <c r="C53" s="71" t="s">
        <v>32</v>
      </c>
      <c r="D53" s="42"/>
      <c r="E53" s="46"/>
      <c r="F53" s="66"/>
      <c r="H53" s="36"/>
      <c r="I53" s="36"/>
      <c r="J53" s="36"/>
      <c r="O53" s="65"/>
      <c r="P53" s="68" t="s">
        <v>33</v>
      </c>
      <c r="Q53" s="165"/>
      <c r="R53" s="46"/>
      <c r="S53" s="66"/>
    </row>
    <row r="54" spans="2:19" ht="15.75" customHeight="1" x14ac:dyDescent="0.35">
      <c r="B54" s="65"/>
      <c r="C54" s="75"/>
      <c r="D54" s="42"/>
      <c r="E54" s="42"/>
      <c r="F54" s="66"/>
      <c r="H54" s="36"/>
      <c r="I54" s="36"/>
      <c r="J54" s="36"/>
      <c r="O54" s="65"/>
      <c r="P54" s="71" t="s">
        <v>32</v>
      </c>
      <c r="Q54" s="165"/>
      <c r="R54" s="46"/>
      <c r="S54" s="66"/>
    </row>
    <row r="55" spans="2:19" ht="15.75" customHeight="1" x14ac:dyDescent="0.35">
      <c r="B55" s="65"/>
      <c r="C55" s="73" t="s">
        <v>2</v>
      </c>
      <c r="D55" s="42"/>
      <c r="E55" s="46"/>
      <c r="F55" s="66"/>
      <c r="H55" s="36"/>
      <c r="I55" s="36"/>
      <c r="J55" s="36"/>
      <c r="O55" s="65"/>
      <c r="P55" s="75"/>
      <c r="Q55" s="167"/>
      <c r="R55" s="42"/>
      <c r="S55" s="66"/>
    </row>
    <row r="56" spans="2:19" ht="15.75" customHeight="1" x14ac:dyDescent="0.35">
      <c r="B56" s="159"/>
      <c r="C56" s="168"/>
      <c r="D56" s="42"/>
      <c r="E56" s="42"/>
      <c r="F56" s="66"/>
      <c r="H56" s="36"/>
      <c r="I56" s="36"/>
      <c r="J56" s="36"/>
      <c r="O56" s="65"/>
      <c r="P56" s="44" t="s">
        <v>2</v>
      </c>
      <c r="Q56" s="165"/>
      <c r="R56" s="46"/>
      <c r="S56" s="66"/>
    </row>
    <row r="57" spans="2:19" ht="15.75" customHeight="1" x14ac:dyDescent="0.35">
      <c r="B57" s="65"/>
      <c r="C57" s="67" t="s">
        <v>6</v>
      </c>
      <c r="D57" s="42"/>
      <c r="E57" s="46"/>
      <c r="F57" s="66"/>
      <c r="H57" s="36"/>
      <c r="I57" s="36"/>
      <c r="J57" s="36"/>
      <c r="O57" s="65"/>
      <c r="P57" s="158"/>
      <c r="Q57" s="169"/>
      <c r="R57" s="42"/>
      <c r="S57" s="66"/>
    </row>
    <row r="58" spans="2:19" ht="15.75" customHeight="1" x14ac:dyDescent="0.35">
      <c r="B58" s="65"/>
      <c r="C58" s="71" t="s">
        <v>7</v>
      </c>
      <c r="D58" s="42"/>
      <c r="E58" s="46"/>
      <c r="F58" s="66"/>
      <c r="H58" s="36"/>
      <c r="I58" s="36"/>
      <c r="J58" s="36"/>
      <c r="O58" s="65"/>
      <c r="P58" s="67" t="s">
        <v>6</v>
      </c>
      <c r="Q58" s="165"/>
      <c r="R58" s="46"/>
      <c r="S58" s="66"/>
    </row>
    <row r="59" spans="2:19" ht="15.75" customHeight="1" x14ac:dyDescent="0.35">
      <c r="B59" s="65"/>
      <c r="C59" s="76"/>
      <c r="D59" s="42"/>
      <c r="E59" s="42"/>
      <c r="F59" s="66"/>
      <c r="H59" s="36"/>
      <c r="I59" s="36"/>
      <c r="J59" s="36"/>
      <c r="O59" s="65"/>
      <c r="P59" s="71" t="s">
        <v>7</v>
      </c>
      <c r="Q59" s="165"/>
      <c r="R59" s="46"/>
      <c r="S59" s="66"/>
    </row>
    <row r="60" spans="2:19" ht="15.75" customHeight="1" x14ac:dyDescent="0.35">
      <c r="B60" s="65"/>
      <c r="C60" s="73" t="s">
        <v>8</v>
      </c>
      <c r="D60" s="42"/>
      <c r="E60" s="46"/>
      <c r="F60" s="66"/>
      <c r="H60" s="36"/>
      <c r="I60" s="36"/>
      <c r="J60" s="36"/>
      <c r="O60" s="65"/>
      <c r="P60" s="76"/>
      <c r="Q60" s="170"/>
      <c r="R60" s="42"/>
      <c r="S60" s="66"/>
    </row>
    <row r="61" spans="2:19" x14ac:dyDescent="0.35">
      <c r="B61" s="65"/>
      <c r="C61" s="76"/>
      <c r="D61" s="42"/>
      <c r="E61" s="64"/>
      <c r="F61" s="66"/>
      <c r="H61" s="36"/>
      <c r="I61" s="36"/>
      <c r="J61" s="36"/>
      <c r="O61" s="65"/>
      <c r="P61" s="73" t="s">
        <v>8</v>
      </c>
      <c r="Q61" s="165"/>
      <c r="R61" s="46"/>
      <c r="S61" s="66"/>
    </row>
    <row r="62" spans="2:19" x14ac:dyDescent="0.35">
      <c r="B62" s="65"/>
      <c r="C62" s="73" t="s">
        <v>50</v>
      </c>
      <c r="D62" s="42"/>
      <c r="E62" s="46"/>
      <c r="F62" s="66"/>
      <c r="H62" s="36"/>
      <c r="I62" s="36"/>
      <c r="J62" s="36"/>
      <c r="O62" s="65"/>
      <c r="P62" s="76"/>
      <c r="Q62" s="170"/>
      <c r="R62" s="64"/>
      <c r="S62" s="66"/>
    </row>
    <row r="63" spans="2:19" x14ac:dyDescent="0.35">
      <c r="B63" s="65"/>
      <c r="C63" s="76"/>
      <c r="D63" s="42"/>
      <c r="F63" s="66"/>
      <c r="H63" s="36"/>
      <c r="I63" s="36"/>
      <c r="J63" s="36"/>
      <c r="O63" s="65"/>
      <c r="P63" s="73" t="s">
        <v>50</v>
      </c>
      <c r="Q63" s="165"/>
      <c r="R63" s="46"/>
      <c r="S63" s="66"/>
    </row>
    <row r="64" spans="2:19" x14ac:dyDescent="0.35">
      <c r="B64" s="77"/>
      <c r="C64" s="78"/>
      <c r="D64" s="147"/>
      <c r="E64" s="78"/>
      <c r="F64" s="79"/>
      <c r="H64" s="36"/>
      <c r="I64" s="36"/>
      <c r="J64" s="36"/>
      <c r="O64" s="65"/>
      <c r="P64" s="43"/>
      <c r="Q64" s="171"/>
      <c r="R64" s="42"/>
      <c r="S64" s="66"/>
    </row>
    <row r="65" spans="8:19" x14ac:dyDescent="0.35">
      <c r="H65" s="36"/>
      <c r="I65" s="36"/>
      <c r="J65" s="36"/>
      <c r="O65" s="65"/>
      <c r="P65" s="44" t="s">
        <v>40</v>
      </c>
      <c r="Q65" s="172"/>
      <c r="R65" s="46"/>
      <c r="S65" s="66"/>
    </row>
    <row r="66" spans="8:19" x14ac:dyDescent="0.35">
      <c r="H66" s="36"/>
      <c r="I66" s="36"/>
      <c r="J66" s="36"/>
      <c r="O66" s="65"/>
      <c r="P66" s="43"/>
      <c r="Q66" s="171"/>
      <c r="R66" s="42"/>
      <c r="S66" s="66"/>
    </row>
    <row r="67" spans="8:19" x14ac:dyDescent="0.35">
      <c r="H67" s="36"/>
      <c r="I67" s="36"/>
      <c r="J67" s="36"/>
      <c r="O67" s="62"/>
      <c r="P67" s="175"/>
      <c r="Q67" s="176"/>
      <c r="R67" s="177"/>
      <c r="S67" s="62"/>
    </row>
    <row r="68" spans="8:19" x14ac:dyDescent="0.35">
      <c r="H68" s="36"/>
      <c r="I68" s="36"/>
      <c r="J68" s="36"/>
      <c r="Q68" s="162"/>
    </row>
    <row r="69" spans="8:19" x14ac:dyDescent="0.35">
      <c r="H69" s="36"/>
      <c r="I69" s="36"/>
      <c r="J69" s="36"/>
      <c r="Q69" s="162"/>
    </row>
    <row r="70" spans="8:19" x14ac:dyDescent="0.35">
      <c r="H70" s="36"/>
      <c r="I70" s="36"/>
      <c r="J70" s="36"/>
    </row>
    <row r="71" spans="8:19" x14ac:dyDescent="0.35">
      <c r="H71" s="36"/>
      <c r="I71" s="36"/>
      <c r="J71" s="36"/>
      <c r="R71" s="80"/>
      <c r="S71" s="80"/>
    </row>
    <row r="72" spans="8:19" x14ac:dyDescent="0.35">
      <c r="H72" s="36"/>
      <c r="I72" s="36"/>
      <c r="J72" s="36"/>
    </row>
    <row r="73" spans="8:19" x14ac:dyDescent="0.35">
      <c r="H73" s="36"/>
      <c r="I73" s="36"/>
      <c r="J73" s="36"/>
    </row>
    <row r="74" spans="8:19" x14ac:dyDescent="0.35">
      <c r="H74" s="36"/>
      <c r="I74" s="36"/>
      <c r="J74" s="36"/>
    </row>
    <row r="75" spans="8:19" x14ac:dyDescent="0.35">
      <c r="H75" s="1"/>
      <c r="I75" s="1"/>
      <c r="J75" s="1"/>
    </row>
    <row r="76" spans="8:19" x14ac:dyDescent="0.35">
      <c r="H76" s="1"/>
      <c r="I76" s="1"/>
      <c r="J76" s="1"/>
    </row>
    <row r="77" spans="8:19" x14ac:dyDescent="0.35">
      <c r="H77" s="1"/>
      <c r="I77" s="1"/>
      <c r="J77" s="1"/>
    </row>
    <row r="78" spans="8:19" x14ac:dyDescent="0.35">
      <c r="H78" s="1"/>
      <c r="I78" s="1"/>
      <c r="J78" s="1"/>
    </row>
    <row r="79" spans="8:19" x14ac:dyDescent="0.35">
      <c r="H79" s="1"/>
      <c r="I79" s="1"/>
      <c r="J79" s="1"/>
    </row>
    <row r="80" spans="8:19" x14ac:dyDescent="0.35">
      <c r="H80" s="1"/>
      <c r="I80" s="1"/>
      <c r="J80" s="1"/>
    </row>
    <row r="81" spans="8:10" x14ac:dyDescent="0.35">
      <c r="H81" s="1"/>
      <c r="I81" s="1"/>
      <c r="J81" s="1"/>
    </row>
    <row r="82" spans="8:10" x14ac:dyDescent="0.35">
      <c r="H82" s="1"/>
      <c r="I82" s="1"/>
      <c r="J82" s="1"/>
    </row>
    <row r="83" spans="8:10" x14ac:dyDescent="0.35">
      <c r="H83" s="1"/>
      <c r="I83" s="1"/>
      <c r="J83" s="1"/>
    </row>
    <row r="84" spans="8:10" x14ac:dyDescent="0.35">
      <c r="H84" s="1"/>
      <c r="I84" s="1"/>
      <c r="J84" s="1"/>
    </row>
    <row r="85" spans="8:10" x14ac:dyDescent="0.35">
      <c r="H85" s="1"/>
      <c r="I85" s="1"/>
      <c r="J85" s="1"/>
    </row>
    <row r="86" spans="8:10" x14ac:dyDescent="0.35">
      <c r="H86" s="1"/>
      <c r="I86" s="1"/>
      <c r="J86" s="1"/>
    </row>
    <row r="87" spans="8:10" x14ac:dyDescent="0.35">
      <c r="H87" s="1"/>
      <c r="I87" s="1"/>
      <c r="J87" s="1"/>
    </row>
    <row r="88" spans="8:10" x14ac:dyDescent="0.35">
      <c r="H88" s="1"/>
      <c r="I88" s="1"/>
      <c r="J88" s="1"/>
    </row>
    <row r="89" spans="8:10" x14ac:dyDescent="0.35">
      <c r="H89" s="1"/>
      <c r="I89" s="1"/>
      <c r="J89" s="1"/>
    </row>
    <row r="90" spans="8:10" x14ac:dyDescent="0.35">
      <c r="H90" s="1"/>
      <c r="I90" s="1"/>
      <c r="J90" s="1"/>
    </row>
    <row r="91" spans="8:10" x14ac:dyDescent="0.35">
      <c r="H91" s="1"/>
      <c r="I91" s="1"/>
      <c r="J91" s="1"/>
    </row>
    <row r="92" spans="8:10" x14ac:dyDescent="0.35">
      <c r="H92" s="1"/>
      <c r="I92" s="1"/>
      <c r="J92" s="1"/>
    </row>
    <row r="93" spans="8:10" x14ac:dyDescent="0.35">
      <c r="H93" s="1"/>
      <c r="I93" s="1"/>
      <c r="J93" s="1"/>
    </row>
    <row r="94" spans="8:10" x14ac:dyDescent="0.35">
      <c r="H94" s="1"/>
      <c r="I94" s="1"/>
      <c r="J94" s="1"/>
    </row>
    <row r="95" spans="8:10" x14ac:dyDescent="0.35">
      <c r="H95" s="1"/>
      <c r="I95" s="1"/>
      <c r="J95" s="1"/>
    </row>
    <row r="96" spans="8:10" x14ac:dyDescent="0.35">
      <c r="H96" s="1"/>
      <c r="I96" s="1"/>
      <c r="J96" s="1"/>
    </row>
    <row r="97" spans="8:10" x14ac:dyDescent="0.35">
      <c r="H97" s="1"/>
      <c r="I97" s="1"/>
      <c r="J97" s="1"/>
    </row>
    <row r="98" spans="8:10" x14ac:dyDescent="0.35">
      <c r="H98" s="1"/>
      <c r="I98" s="1"/>
      <c r="J98" s="1"/>
    </row>
    <row r="99" spans="8:10" x14ac:dyDescent="0.35">
      <c r="H99" s="1"/>
      <c r="I99" s="1"/>
      <c r="J99" s="1"/>
    </row>
    <row r="100" spans="8:10" x14ac:dyDescent="0.35">
      <c r="H100" s="1"/>
      <c r="I100" s="1"/>
      <c r="J100" s="1"/>
    </row>
    <row r="101" spans="8:10" x14ac:dyDescent="0.35">
      <c r="H101" s="1"/>
      <c r="I101" s="1"/>
      <c r="J101" s="1"/>
    </row>
    <row r="102" spans="8:10" x14ac:dyDescent="0.35">
      <c r="H102" s="1"/>
      <c r="I102" s="1"/>
      <c r="J102" s="1"/>
    </row>
    <row r="103" spans="8:10" x14ac:dyDescent="0.35">
      <c r="H103" s="1"/>
      <c r="I103" s="1"/>
      <c r="J103" s="1"/>
    </row>
    <row r="104" spans="8:10" x14ac:dyDescent="0.35">
      <c r="H104" s="1"/>
      <c r="I104" s="1"/>
      <c r="J104" s="1"/>
    </row>
    <row r="105" spans="8:10" x14ac:dyDescent="0.35">
      <c r="H105" s="1"/>
      <c r="I105" s="1"/>
      <c r="J105" s="1"/>
    </row>
    <row r="106" spans="8:10" x14ac:dyDescent="0.35">
      <c r="H106" s="1"/>
      <c r="I106" s="1"/>
      <c r="J106" s="1"/>
    </row>
    <row r="107" spans="8:10" x14ac:dyDescent="0.35">
      <c r="H107" s="1"/>
      <c r="I107" s="1"/>
      <c r="J107" s="1"/>
    </row>
    <row r="108" spans="8:10" x14ac:dyDescent="0.35">
      <c r="H108" s="1"/>
      <c r="I108" s="1"/>
      <c r="J108" s="1"/>
    </row>
    <row r="109" spans="8:10" x14ac:dyDescent="0.35">
      <c r="H109" s="1"/>
      <c r="I109" s="1"/>
      <c r="J109" s="1"/>
    </row>
    <row r="110" spans="8:10" x14ac:dyDescent="0.35">
      <c r="H110" s="1"/>
      <c r="I110" s="1"/>
      <c r="J110" s="1"/>
    </row>
    <row r="111" spans="8:10" x14ac:dyDescent="0.35">
      <c r="H111" s="1"/>
      <c r="I111" s="1"/>
      <c r="J111" s="1"/>
    </row>
    <row r="112" spans="8:10" x14ac:dyDescent="0.35">
      <c r="H112" s="1"/>
      <c r="I112" s="1"/>
      <c r="J112" s="1"/>
    </row>
    <row r="113" spans="8:10" x14ac:dyDescent="0.35">
      <c r="H113" s="1"/>
      <c r="I113" s="1"/>
      <c r="J113" s="1"/>
    </row>
    <row r="114" spans="8:10" x14ac:dyDescent="0.35">
      <c r="H114" s="1"/>
      <c r="I114" s="1"/>
      <c r="J114" s="1"/>
    </row>
    <row r="115" spans="8:10" x14ac:dyDescent="0.35">
      <c r="H115" s="1"/>
      <c r="I115" s="1"/>
      <c r="J115" s="1"/>
    </row>
    <row r="116" spans="8:10" x14ac:dyDescent="0.35">
      <c r="H116" s="1"/>
      <c r="I116" s="1"/>
      <c r="J116" s="1"/>
    </row>
    <row r="117" spans="8:10" x14ac:dyDescent="0.35">
      <c r="H117" s="1"/>
      <c r="I117" s="1"/>
      <c r="J117" s="1"/>
    </row>
    <row r="118" spans="8:10" x14ac:dyDescent="0.35">
      <c r="H118" s="1"/>
      <c r="I118" s="1"/>
      <c r="J118" s="1"/>
    </row>
    <row r="119" spans="8:10" x14ac:dyDescent="0.35">
      <c r="H119" s="1"/>
      <c r="I119" s="1"/>
      <c r="J119" s="1"/>
    </row>
    <row r="120" spans="8:10" x14ac:dyDescent="0.35">
      <c r="H120" s="1"/>
      <c r="I120" s="1"/>
      <c r="J120" s="1"/>
    </row>
    <row r="121" spans="8:10" x14ac:dyDescent="0.35">
      <c r="H121" s="1"/>
      <c r="I121" s="1"/>
      <c r="J121" s="1"/>
    </row>
    <row r="122" spans="8:10" x14ac:dyDescent="0.35">
      <c r="H122" s="1"/>
      <c r="I122" s="1"/>
      <c r="J122" s="1"/>
    </row>
    <row r="123" spans="8:10" x14ac:dyDescent="0.35">
      <c r="H123" s="1"/>
      <c r="I123" s="1"/>
      <c r="J123" s="1"/>
    </row>
    <row r="124" spans="8:10" x14ac:dyDescent="0.35">
      <c r="H124" s="1"/>
      <c r="I124" s="1"/>
      <c r="J124" s="1"/>
    </row>
    <row r="125" spans="8:10" x14ac:dyDescent="0.35">
      <c r="H125" s="1"/>
      <c r="I125" s="1"/>
      <c r="J125" s="1"/>
    </row>
    <row r="126" spans="8:10" x14ac:dyDescent="0.35">
      <c r="H126" s="1"/>
      <c r="I126" s="1"/>
      <c r="J126" s="1"/>
    </row>
    <row r="127" spans="8:10" x14ac:dyDescent="0.35">
      <c r="H127" s="1"/>
      <c r="I127" s="1"/>
      <c r="J127" s="1"/>
    </row>
    <row r="128" spans="8:10" x14ac:dyDescent="0.35">
      <c r="H128" s="1"/>
      <c r="I128" s="1"/>
      <c r="J128" s="1"/>
    </row>
    <row r="129" spans="8:10" x14ac:dyDescent="0.35">
      <c r="H129" s="1"/>
      <c r="I129" s="1"/>
      <c r="J129" s="1"/>
    </row>
    <row r="130" spans="8:10" x14ac:dyDescent="0.35">
      <c r="H130" s="1"/>
      <c r="I130" s="1"/>
      <c r="J130" s="1"/>
    </row>
    <row r="131" spans="8:10" x14ac:dyDescent="0.35">
      <c r="H131" s="1"/>
      <c r="I131" s="1"/>
      <c r="J131" s="1"/>
    </row>
    <row r="132" spans="8:10" x14ac:dyDescent="0.35">
      <c r="H132" s="1"/>
      <c r="I132" s="1"/>
      <c r="J132" s="1"/>
    </row>
    <row r="133" spans="8:10" x14ac:dyDescent="0.35">
      <c r="H133" s="1"/>
      <c r="I133" s="1"/>
      <c r="J133" s="1"/>
    </row>
    <row r="134" spans="8:10" x14ac:dyDescent="0.35">
      <c r="H134" s="1"/>
      <c r="I134" s="1"/>
      <c r="J134" s="1"/>
    </row>
    <row r="135" spans="8:10" x14ac:dyDescent="0.35">
      <c r="H135" s="1"/>
      <c r="I135" s="1"/>
      <c r="J135" s="1"/>
    </row>
    <row r="136" spans="8:10" x14ac:dyDescent="0.35">
      <c r="H136" s="1"/>
      <c r="I136" s="1"/>
      <c r="J136" s="1"/>
    </row>
    <row r="137" spans="8:10" x14ac:dyDescent="0.35">
      <c r="H137" s="1"/>
      <c r="I137" s="1"/>
      <c r="J137" s="1"/>
    </row>
    <row r="138" spans="8:10" x14ac:dyDescent="0.35">
      <c r="H138" s="1"/>
      <c r="I138" s="1"/>
      <c r="J138" s="1"/>
    </row>
    <row r="139" spans="8:10" x14ac:dyDescent="0.35">
      <c r="H139" s="1"/>
      <c r="I139" s="1"/>
      <c r="J139" s="1"/>
    </row>
    <row r="140" spans="8:10" x14ac:dyDescent="0.35">
      <c r="H140" s="1"/>
      <c r="I140" s="1"/>
      <c r="J140" s="1"/>
    </row>
    <row r="141" spans="8:10" x14ac:dyDescent="0.35">
      <c r="H141" s="1"/>
      <c r="I141" s="1"/>
      <c r="J141" s="1"/>
    </row>
    <row r="142" spans="8:10" x14ac:dyDescent="0.35">
      <c r="H142" s="1"/>
      <c r="I142" s="1"/>
      <c r="J142" s="1"/>
    </row>
    <row r="143" spans="8:10" x14ac:dyDescent="0.35">
      <c r="H143" s="1"/>
      <c r="I143" s="1"/>
      <c r="J143" s="1"/>
    </row>
    <row r="144" spans="8:10" x14ac:dyDescent="0.35">
      <c r="H144" s="1"/>
      <c r="I144" s="1"/>
      <c r="J144" s="1"/>
    </row>
    <row r="145" spans="8:10" x14ac:dyDescent="0.35">
      <c r="H145" s="1"/>
      <c r="I145" s="1"/>
      <c r="J145" s="1"/>
    </row>
    <row r="146" spans="8:10" x14ac:dyDescent="0.35">
      <c r="H146" s="1"/>
      <c r="I146" s="1"/>
      <c r="J146" s="1"/>
    </row>
    <row r="147" spans="8:10" x14ac:dyDescent="0.35">
      <c r="H147" s="1"/>
      <c r="I147" s="1"/>
      <c r="J147" s="1"/>
    </row>
    <row r="148" spans="8:10" x14ac:dyDescent="0.35">
      <c r="H148" s="1"/>
      <c r="I148" s="1"/>
      <c r="J148" s="1"/>
    </row>
    <row r="149" spans="8:10" x14ac:dyDescent="0.35">
      <c r="H149" s="1"/>
      <c r="I149" s="1"/>
      <c r="J149" s="1"/>
    </row>
    <row r="150" spans="8:10" x14ac:dyDescent="0.35">
      <c r="H150" s="1"/>
      <c r="I150" s="1"/>
      <c r="J150" s="1"/>
    </row>
    <row r="151" spans="8:10" x14ac:dyDescent="0.35">
      <c r="H151" s="1"/>
      <c r="I151" s="1"/>
      <c r="J151" s="1"/>
    </row>
    <row r="152" spans="8:10" x14ac:dyDescent="0.35">
      <c r="H152" s="1"/>
      <c r="I152" s="1"/>
      <c r="J152" s="1"/>
    </row>
    <row r="153" spans="8:10" x14ac:dyDescent="0.35">
      <c r="H153" s="1"/>
      <c r="I153" s="1"/>
      <c r="J153" s="1"/>
    </row>
    <row r="154" spans="8:10" x14ac:dyDescent="0.35">
      <c r="H154" s="1"/>
      <c r="I154" s="1"/>
      <c r="J154" s="1"/>
    </row>
    <row r="155" spans="8:10" x14ac:dyDescent="0.35">
      <c r="H155" s="1"/>
      <c r="I155" s="1"/>
      <c r="J155" s="1"/>
    </row>
    <row r="156" spans="8:10" x14ac:dyDescent="0.35">
      <c r="H156" s="1"/>
      <c r="I156" s="1"/>
      <c r="J156" s="1"/>
    </row>
    <row r="157" spans="8:10" x14ac:dyDescent="0.35">
      <c r="H157" s="1"/>
      <c r="I157" s="1"/>
      <c r="J157" s="1"/>
    </row>
    <row r="158" spans="8:10" x14ac:dyDescent="0.35">
      <c r="H158" s="1"/>
      <c r="I158" s="1"/>
      <c r="J158" s="1"/>
    </row>
    <row r="159" spans="8:10" x14ac:dyDescent="0.35">
      <c r="H159" s="1"/>
      <c r="I159" s="1"/>
      <c r="J159" s="1"/>
    </row>
    <row r="160" spans="8:10" x14ac:dyDescent="0.35">
      <c r="H160" s="1"/>
      <c r="I160" s="1"/>
      <c r="J160" s="1"/>
    </row>
    <row r="161" spans="8:10" x14ac:dyDescent="0.35">
      <c r="H161" s="1"/>
      <c r="I161" s="1"/>
      <c r="J161" s="1"/>
    </row>
    <row r="162" spans="8:10" x14ac:dyDescent="0.35">
      <c r="H162" s="1"/>
      <c r="I162" s="1"/>
      <c r="J162" s="1"/>
    </row>
    <row r="163" spans="8:10" x14ac:dyDescent="0.35">
      <c r="H163" s="1"/>
      <c r="I163" s="1"/>
      <c r="J163" s="1"/>
    </row>
    <row r="164" spans="8:10" x14ac:dyDescent="0.35">
      <c r="H164" s="1"/>
      <c r="I164" s="1"/>
      <c r="J164" s="1"/>
    </row>
    <row r="165" spans="8:10" x14ac:dyDescent="0.35">
      <c r="H165" s="1"/>
      <c r="I165" s="1"/>
      <c r="J165" s="1"/>
    </row>
    <row r="166" spans="8:10" x14ac:dyDescent="0.35">
      <c r="H166" s="1"/>
      <c r="I166" s="1"/>
      <c r="J166" s="1"/>
    </row>
    <row r="167" spans="8:10" x14ac:dyDescent="0.35">
      <c r="H167" s="1"/>
      <c r="I167" s="1"/>
      <c r="J167" s="1"/>
    </row>
    <row r="168" spans="8:10" x14ac:dyDescent="0.35">
      <c r="H168" s="1"/>
      <c r="I168" s="1"/>
      <c r="J168" s="1"/>
    </row>
    <row r="169" spans="8:10" x14ac:dyDescent="0.35">
      <c r="H169" s="1"/>
      <c r="I169" s="1"/>
      <c r="J169" s="1"/>
    </row>
    <row r="170" spans="8:10" x14ac:dyDescent="0.35">
      <c r="H170" s="1"/>
      <c r="I170" s="1"/>
      <c r="J170" s="1"/>
    </row>
    <row r="171" spans="8:10" x14ac:dyDescent="0.35">
      <c r="H171" s="1"/>
      <c r="I171" s="1"/>
      <c r="J171" s="1"/>
    </row>
    <row r="172" spans="8:10" x14ac:dyDescent="0.35">
      <c r="H172" s="1"/>
      <c r="I172" s="1"/>
      <c r="J172" s="1"/>
    </row>
    <row r="173" spans="8:10" x14ac:dyDescent="0.35">
      <c r="H173" s="1"/>
      <c r="I173" s="1"/>
      <c r="J173" s="1"/>
    </row>
    <row r="174" spans="8:10" x14ac:dyDescent="0.35">
      <c r="H174" s="1"/>
      <c r="I174" s="1"/>
      <c r="J174" s="1"/>
    </row>
    <row r="175" spans="8:10" x14ac:dyDescent="0.35">
      <c r="H175" s="1"/>
      <c r="I175" s="1"/>
      <c r="J175" s="1"/>
    </row>
    <row r="176" spans="8:10" x14ac:dyDescent="0.35">
      <c r="H176" s="1"/>
      <c r="I176" s="1"/>
      <c r="J176" s="1"/>
    </row>
    <row r="177" spans="8:10" x14ac:dyDescent="0.35">
      <c r="H177" s="1"/>
      <c r="I177" s="1"/>
      <c r="J177" s="1"/>
    </row>
    <row r="178" spans="8:10" x14ac:dyDescent="0.35">
      <c r="H178" s="1"/>
      <c r="I178" s="1"/>
      <c r="J178" s="1"/>
    </row>
    <row r="179" spans="8:10" x14ac:dyDescent="0.35">
      <c r="H179" s="1"/>
      <c r="I179" s="1"/>
      <c r="J179" s="1"/>
    </row>
    <row r="180" spans="8:10" x14ac:dyDescent="0.35">
      <c r="H180" s="1"/>
      <c r="I180" s="1"/>
      <c r="J180" s="1"/>
    </row>
    <row r="181" spans="8:10" x14ac:dyDescent="0.35">
      <c r="H181" s="1"/>
      <c r="I181" s="1"/>
      <c r="J181" s="1"/>
    </row>
    <row r="182" spans="8:10" x14ac:dyDescent="0.35">
      <c r="H182" s="1"/>
      <c r="I182" s="1"/>
      <c r="J182" s="1"/>
    </row>
    <row r="183" spans="8:10" x14ac:dyDescent="0.35">
      <c r="H183" s="1"/>
      <c r="I183" s="1"/>
      <c r="J183" s="1"/>
    </row>
    <row r="184" spans="8:10" x14ac:dyDescent="0.35">
      <c r="H184" s="1"/>
      <c r="I184" s="1"/>
      <c r="J184" s="1"/>
    </row>
    <row r="185" spans="8:10" x14ac:dyDescent="0.35">
      <c r="H185" s="1"/>
      <c r="I185" s="1"/>
      <c r="J185" s="1"/>
    </row>
    <row r="186" spans="8:10" x14ac:dyDescent="0.35">
      <c r="H186" s="1"/>
      <c r="I186" s="1"/>
      <c r="J186" s="1"/>
    </row>
    <row r="187" spans="8:10" x14ac:dyDescent="0.35">
      <c r="H187" s="1"/>
      <c r="I187" s="1"/>
      <c r="J187" s="1"/>
    </row>
    <row r="188" spans="8:10" x14ac:dyDescent="0.35">
      <c r="H188" s="1"/>
      <c r="I188" s="1"/>
      <c r="J188" s="1"/>
    </row>
    <row r="189" spans="8:10" x14ac:dyDescent="0.35">
      <c r="H189" s="1"/>
      <c r="I189" s="1"/>
      <c r="J189" s="1"/>
    </row>
    <row r="190" spans="8:10" x14ac:dyDescent="0.35">
      <c r="H190" s="1"/>
      <c r="I190" s="1"/>
      <c r="J190" s="1"/>
    </row>
    <row r="191" spans="8:10" x14ac:dyDescent="0.35">
      <c r="H191" s="1"/>
      <c r="I191" s="1"/>
      <c r="J191" s="1"/>
    </row>
    <row r="192" spans="8:10" x14ac:dyDescent="0.35">
      <c r="H192" s="1"/>
      <c r="I192" s="1"/>
      <c r="J192" s="1"/>
    </row>
    <row r="193" spans="8:10" x14ac:dyDescent="0.35">
      <c r="H193" s="1"/>
      <c r="I193" s="1"/>
      <c r="J193" s="1"/>
    </row>
    <row r="194" spans="8:10" x14ac:dyDescent="0.35">
      <c r="H194" s="1"/>
      <c r="I194" s="1"/>
      <c r="J194" s="1"/>
    </row>
    <row r="195" spans="8:10" x14ac:dyDescent="0.35">
      <c r="H195" s="1"/>
      <c r="I195" s="1"/>
      <c r="J195" s="1"/>
    </row>
    <row r="196" spans="8:10" x14ac:dyDescent="0.35">
      <c r="H196" s="1"/>
      <c r="I196" s="1"/>
      <c r="J196" s="1"/>
    </row>
    <row r="197" spans="8:10" x14ac:dyDescent="0.35">
      <c r="H197" s="1"/>
      <c r="I197" s="1"/>
      <c r="J197" s="1"/>
    </row>
    <row r="198" spans="8:10" x14ac:dyDescent="0.35">
      <c r="H198" s="1"/>
      <c r="I198" s="1"/>
      <c r="J198" s="1"/>
    </row>
    <row r="199" spans="8:10" x14ac:dyDescent="0.35">
      <c r="H199" s="1"/>
      <c r="I199" s="1"/>
      <c r="J199" s="1"/>
    </row>
    <row r="200" spans="8:10" x14ac:dyDescent="0.35">
      <c r="H200" s="1"/>
      <c r="I200" s="1"/>
      <c r="J200" s="1"/>
    </row>
    <row r="201" spans="8:10" x14ac:dyDescent="0.35">
      <c r="H201" s="1"/>
      <c r="I201" s="1"/>
      <c r="J201" s="1"/>
    </row>
    <row r="202" spans="8:10" x14ac:dyDescent="0.35">
      <c r="H202" s="1"/>
      <c r="I202" s="1"/>
      <c r="J202" s="1"/>
    </row>
    <row r="203" spans="8:10" x14ac:dyDescent="0.35">
      <c r="H203" s="1"/>
      <c r="I203" s="1"/>
      <c r="J203" s="1"/>
    </row>
    <row r="204" spans="8:10" x14ac:dyDescent="0.35">
      <c r="H204" s="1"/>
      <c r="I204" s="1"/>
      <c r="J204" s="1"/>
    </row>
    <row r="205" spans="8:10" x14ac:dyDescent="0.35">
      <c r="H205" s="1"/>
      <c r="I205" s="1"/>
      <c r="J205" s="1"/>
    </row>
    <row r="206" spans="8:10" x14ac:dyDescent="0.35">
      <c r="H206" s="1"/>
      <c r="I206" s="1"/>
      <c r="J206" s="1"/>
    </row>
    <row r="207" spans="8:10" x14ac:dyDescent="0.35">
      <c r="H207" s="1"/>
      <c r="I207" s="1"/>
      <c r="J207" s="1"/>
    </row>
    <row r="208" spans="8:10" x14ac:dyDescent="0.35">
      <c r="H208" s="1"/>
      <c r="I208" s="1"/>
      <c r="J208" s="1"/>
    </row>
    <row r="209" spans="8:10" x14ac:dyDescent="0.35">
      <c r="H209" s="1"/>
      <c r="I209" s="1"/>
      <c r="J209" s="1"/>
    </row>
    <row r="210" spans="8:10" x14ac:dyDescent="0.35">
      <c r="H210" s="1"/>
      <c r="I210" s="1"/>
      <c r="J210" s="1"/>
    </row>
    <row r="211" spans="8:10" x14ac:dyDescent="0.35">
      <c r="H211" s="1"/>
      <c r="I211" s="1"/>
      <c r="J211" s="1"/>
    </row>
    <row r="212" spans="8:10" x14ac:dyDescent="0.35">
      <c r="H212" s="1"/>
      <c r="I212" s="1"/>
      <c r="J212" s="1"/>
    </row>
    <row r="213" spans="8:10" x14ac:dyDescent="0.35">
      <c r="H213" s="1"/>
      <c r="I213" s="1"/>
      <c r="J213" s="1"/>
    </row>
    <row r="214" spans="8:10" x14ac:dyDescent="0.35">
      <c r="H214" s="1"/>
      <c r="I214" s="1"/>
      <c r="J214" s="1"/>
    </row>
    <row r="215" spans="8:10" x14ac:dyDescent="0.35">
      <c r="H215" s="1"/>
      <c r="I215" s="1"/>
      <c r="J215" s="1"/>
    </row>
    <row r="216" spans="8:10" x14ac:dyDescent="0.35">
      <c r="H216" s="1"/>
      <c r="I216" s="1"/>
      <c r="J216" s="1"/>
    </row>
    <row r="217" spans="8:10" x14ac:dyDescent="0.35">
      <c r="H217" s="1"/>
      <c r="I217" s="1"/>
      <c r="J217" s="1"/>
    </row>
    <row r="218" spans="8:10" x14ac:dyDescent="0.35">
      <c r="H218" s="1"/>
      <c r="I218" s="1"/>
      <c r="J218" s="1"/>
    </row>
    <row r="219" spans="8:10" x14ac:dyDescent="0.35">
      <c r="H219" s="1"/>
      <c r="I219" s="1"/>
      <c r="J219" s="1"/>
    </row>
    <row r="220" spans="8:10" x14ac:dyDescent="0.35">
      <c r="H220" s="1"/>
      <c r="I220" s="1"/>
      <c r="J220" s="1"/>
    </row>
    <row r="221" spans="8:10" x14ac:dyDescent="0.35">
      <c r="H221" s="1"/>
      <c r="I221" s="1"/>
      <c r="J221" s="1"/>
    </row>
    <row r="222" spans="8:10" x14ac:dyDescent="0.35">
      <c r="H222" s="1"/>
      <c r="I222" s="1"/>
      <c r="J222" s="1"/>
    </row>
    <row r="223" spans="8:10" x14ac:dyDescent="0.35">
      <c r="H223" s="1"/>
      <c r="I223" s="1"/>
      <c r="J223" s="1"/>
    </row>
    <row r="224" spans="8:10" x14ac:dyDescent="0.35">
      <c r="H224" s="1"/>
      <c r="I224" s="1"/>
      <c r="J224" s="1"/>
    </row>
    <row r="225" spans="8:10" x14ac:dyDescent="0.35">
      <c r="H225" s="1"/>
      <c r="I225" s="1"/>
      <c r="J225" s="1"/>
    </row>
    <row r="226" spans="8:10" x14ac:dyDescent="0.35">
      <c r="H226" s="1"/>
      <c r="I226" s="1"/>
      <c r="J226" s="1"/>
    </row>
    <row r="227" spans="8:10" x14ac:dyDescent="0.35">
      <c r="H227" s="1"/>
      <c r="I227" s="1"/>
      <c r="J227" s="1"/>
    </row>
    <row r="228" spans="8:10" x14ac:dyDescent="0.35">
      <c r="H228" s="1"/>
      <c r="I228" s="1"/>
      <c r="J228" s="1"/>
    </row>
    <row r="229" spans="8:10" x14ac:dyDescent="0.35">
      <c r="H229" s="1"/>
      <c r="I229" s="1"/>
      <c r="J229" s="1"/>
    </row>
    <row r="230" spans="8:10" x14ac:dyDescent="0.35">
      <c r="H230" s="1"/>
      <c r="I230" s="1"/>
      <c r="J230" s="1"/>
    </row>
    <row r="231" spans="8:10" x14ac:dyDescent="0.35">
      <c r="H231" s="1"/>
      <c r="I231" s="1"/>
      <c r="J231" s="1"/>
    </row>
    <row r="232" spans="8:10" x14ac:dyDescent="0.35">
      <c r="H232" s="1"/>
      <c r="I232" s="1"/>
      <c r="J232" s="1"/>
    </row>
    <row r="233" spans="8:10" x14ac:dyDescent="0.35">
      <c r="H233" s="1"/>
      <c r="I233" s="1"/>
      <c r="J233" s="1"/>
    </row>
    <row r="234" spans="8:10" x14ac:dyDescent="0.35">
      <c r="H234" s="1"/>
      <c r="I234" s="1"/>
      <c r="J234" s="1"/>
    </row>
    <row r="235" spans="8:10" x14ac:dyDescent="0.35">
      <c r="H235" s="1"/>
      <c r="I235" s="1"/>
      <c r="J235" s="1"/>
    </row>
    <row r="236" spans="8:10" x14ac:dyDescent="0.35">
      <c r="H236" s="1"/>
      <c r="I236" s="1"/>
      <c r="J236" s="1"/>
    </row>
    <row r="237" spans="8:10" x14ac:dyDescent="0.35">
      <c r="H237" s="1"/>
      <c r="I237" s="1"/>
      <c r="J237" s="1"/>
    </row>
    <row r="238" spans="8:10" x14ac:dyDescent="0.35">
      <c r="H238" s="1"/>
      <c r="I238" s="1"/>
      <c r="J238" s="1"/>
    </row>
    <row r="239" spans="8:10" x14ac:dyDescent="0.35">
      <c r="H239" s="1"/>
      <c r="I239" s="1"/>
      <c r="J239" s="1"/>
    </row>
    <row r="240" spans="8:10" x14ac:dyDescent="0.35">
      <c r="H240" s="1"/>
      <c r="I240" s="1"/>
      <c r="J240" s="1"/>
    </row>
    <row r="241" spans="8:10" x14ac:dyDescent="0.35">
      <c r="H241" s="1"/>
      <c r="I241" s="1"/>
      <c r="J241" s="1"/>
    </row>
    <row r="242" spans="8:10" x14ac:dyDescent="0.35">
      <c r="H242" s="1"/>
      <c r="I242" s="1"/>
      <c r="J242" s="1"/>
    </row>
    <row r="243" spans="8:10" x14ac:dyDescent="0.35">
      <c r="H243" s="1"/>
      <c r="I243" s="1"/>
      <c r="J243" s="1"/>
    </row>
    <row r="244" spans="8:10" x14ac:dyDescent="0.35">
      <c r="H244" s="1"/>
      <c r="I244" s="1"/>
      <c r="J244" s="1"/>
    </row>
    <row r="245" spans="8:10" x14ac:dyDescent="0.35">
      <c r="H245" s="1"/>
      <c r="I245" s="1"/>
      <c r="J245" s="1"/>
    </row>
    <row r="246" spans="8:10" x14ac:dyDescent="0.35">
      <c r="H246" s="1"/>
      <c r="I246" s="1"/>
      <c r="J246" s="1"/>
    </row>
    <row r="247" spans="8:10" x14ac:dyDescent="0.35">
      <c r="H247" s="1"/>
      <c r="I247" s="1"/>
      <c r="J247" s="1"/>
    </row>
    <row r="248" spans="8:10" x14ac:dyDescent="0.35">
      <c r="H248" s="1"/>
      <c r="I248" s="1"/>
      <c r="J248" s="1"/>
    </row>
    <row r="249" spans="8:10" x14ac:dyDescent="0.35">
      <c r="H249" s="1"/>
      <c r="I249" s="1"/>
      <c r="J249" s="1"/>
    </row>
    <row r="250" spans="8:10" x14ac:dyDescent="0.35">
      <c r="H250" s="1"/>
      <c r="I250" s="1"/>
      <c r="J250" s="1"/>
    </row>
    <row r="251" spans="8:10" x14ac:dyDescent="0.35">
      <c r="H251" s="1"/>
      <c r="I251" s="1"/>
      <c r="J251" s="1"/>
    </row>
    <row r="252" spans="8:10" x14ac:dyDescent="0.35">
      <c r="H252" s="1"/>
      <c r="I252" s="1"/>
      <c r="J252" s="1"/>
    </row>
    <row r="253" spans="8:10" x14ac:dyDescent="0.35">
      <c r="H253" s="1"/>
      <c r="I253" s="1"/>
      <c r="J253" s="1"/>
    </row>
    <row r="254" spans="8:10" x14ac:dyDescent="0.35">
      <c r="H254" s="1"/>
      <c r="I254" s="1"/>
      <c r="J254" s="1"/>
    </row>
    <row r="255" spans="8:10" x14ac:dyDescent="0.35">
      <c r="H255" s="1"/>
      <c r="I255" s="1"/>
      <c r="J255" s="1"/>
    </row>
    <row r="256" spans="8:10" x14ac:dyDescent="0.35">
      <c r="H256" s="1"/>
      <c r="I256" s="1"/>
      <c r="J256" s="1"/>
    </row>
    <row r="257" spans="8:10" x14ac:dyDescent="0.35">
      <c r="H257" s="1"/>
      <c r="I257" s="1"/>
      <c r="J257" s="1"/>
    </row>
    <row r="258" spans="8:10" x14ac:dyDescent="0.35">
      <c r="H258" s="1"/>
      <c r="I258" s="1"/>
      <c r="J258" s="1"/>
    </row>
    <row r="259" spans="8:10" x14ac:dyDescent="0.35">
      <c r="H259" s="1"/>
      <c r="I259" s="1"/>
      <c r="J259" s="1"/>
    </row>
    <row r="260" spans="8:10" x14ac:dyDescent="0.35">
      <c r="H260" s="1"/>
      <c r="I260" s="1"/>
      <c r="J260" s="1"/>
    </row>
    <row r="261" spans="8:10" x14ac:dyDescent="0.35">
      <c r="H261" s="1"/>
      <c r="I261" s="1"/>
      <c r="J261" s="1"/>
    </row>
    <row r="262" spans="8:10" x14ac:dyDescent="0.35">
      <c r="H262" s="1"/>
      <c r="I262" s="1"/>
      <c r="J262" s="1"/>
    </row>
    <row r="263" spans="8:10" x14ac:dyDescent="0.35">
      <c r="H263" s="1"/>
      <c r="I263" s="1"/>
      <c r="J263" s="1"/>
    </row>
    <row r="264" spans="8:10" x14ac:dyDescent="0.35">
      <c r="H264" s="1"/>
      <c r="I264" s="1"/>
      <c r="J264" s="1"/>
    </row>
    <row r="265" spans="8:10" x14ac:dyDescent="0.35">
      <c r="H265" s="1"/>
      <c r="I265" s="1"/>
      <c r="J265" s="1"/>
    </row>
    <row r="266" spans="8:10" x14ac:dyDescent="0.35">
      <c r="H266" s="1"/>
      <c r="I266" s="1"/>
      <c r="J266" s="1"/>
    </row>
    <row r="267" spans="8:10" x14ac:dyDescent="0.35">
      <c r="H267" s="1"/>
      <c r="I267" s="1"/>
      <c r="J267" s="1"/>
    </row>
    <row r="268" spans="8:10" x14ac:dyDescent="0.35">
      <c r="H268" s="1"/>
      <c r="I268" s="1"/>
      <c r="J268" s="1"/>
    </row>
    <row r="269" spans="8:10" x14ac:dyDescent="0.35">
      <c r="H269" s="1"/>
      <c r="I269" s="1"/>
      <c r="J269" s="1"/>
    </row>
    <row r="270" spans="8:10" x14ac:dyDescent="0.35">
      <c r="H270" s="1"/>
      <c r="I270" s="1"/>
      <c r="J270" s="1"/>
    </row>
    <row r="271" spans="8:10" x14ac:dyDescent="0.35">
      <c r="H271" s="1"/>
      <c r="I271" s="1"/>
      <c r="J271" s="1"/>
    </row>
    <row r="272" spans="8:10" x14ac:dyDescent="0.35">
      <c r="H272" s="1"/>
      <c r="I272" s="1"/>
      <c r="J272" s="1"/>
    </row>
    <row r="273" spans="8:10" x14ac:dyDescent="0.35">
      <c r="H273" s="1"/>
      <c r="I273" s="1"/>
      <c r="J273" s="1"/>
    </row>
    <row r="274" spans="8:10" x14ac:dyDescent="0.35">
      <c r="H274" s="1"/>
      <c r="I274" s="1"/>
      <c r="J274" s="1"/>
    </row>
    <row r="275" spans="8:10" x14ac:dyDescent="0.35">
      <c r="H275" s="1"/>
      <c r="I275" s="1"/>
      <c r="J275" s="1"/>
    </row>
    <row r="276" spans="8:10" x14ac:dyDescent="0.35">
      <c r="H276" s="1"/>
      <c r="I276" s="1"/>
      <c r="J276" s="1"/>
    </row>
    <row r="277" spans="8:10" x14ac:dyDescent="0.35">
      <c r="H277" s="1"/>
      <c r="I277" s="1"/>
      <c r="J277" s="1"/>
    </row>
    <row r="278" spans="8:10" x14ac:dyDescent="0.35">
      <c r="H278" s="1"/>
      <c r="I278" s="1"/>
      <c r="J278" s="1"/>
    </row>
    <row r="279" spans="8:10" x14ac:dyDescent="0.35">
      <c r="H279" s="1"/>
      <c r="I279" s="1"/>
      <c r="J279" s="1"/>
    </row>
    <row r="280" spans="8:10" x14ac:dyDescent="0.35">
      <c r="H280" s="1"/>
      <c r="I280" s="1"/>
      <c r="J280" s="1"/>
    </row>
    <row r="281" spans="8:10" x14ac:dyDescent="0.35">
      <c r="H281" s="1"/>
      <c r="I281" s="1"/>
      <c r="J281" s="1"/>
    </row>
    <row r="282" spans="8:10" x14ac:dyDescent="0.35">
      <c r="H282" s="1"/>
      <c r="I282" s="1"/>
      <c r="J282" s="1"/>
    </row>
    <row r="283" spans="8:10" x14ac:dyDescent="0.35">
      <c r="H283" s="1"/>
      <c r="I283" s="1"/>
      <c r="J283" s="1"/>
    </row>
    <row r="284" spans="8:10" x14ac:dyDescent="0.35">
      <c r="H284" s="1"/>
      <c r="I284" s="1"/>
      <c r="J284" s="1"/>
    </row>
    <row r="285" spans="8:10" x14ac:dyDescent="0.35">
      <c r="H285" s="1"/>
      <c r="I285" s="1"/>
      <c r="J285" s="1"/>
    </row>
    <row r="286" spans="8:10" x14ac:dyDescent="0.35">
      <c r="H286" s="1"/>
      <c r="I286" s="1"/>
      <c r="J286" s="1"/>
    </row>
    <row r="287" spans="8:10" x14ac:dyDescent="0.35">
      <c r="H287" s="1"/>
      <c r="I287" s="1"/>
      <c r="J287" s="1"/>
    </row>
    <row r="288" spans="8:10" x14ac:dyDescent="0.35">
      <c r="H288" s="1"/>
      <c r="I288" s="1"/>
      <c r="J288" s="1"/>
    </row>
    <row r="289" spans="8:10" x14ac:dyDescent="0.35">
      <c r="H289" s="1"/>
      <c r="I289" s="1"/>
      <c r="J289" s="1"/>
    </row>
    <row r="290" spans="8:10" x14ac:dyDescent="0.35">
      <c r="H290" s="1"/>
      <c r="I290" s="1"/>
      <c r="J290" s="1"/>
    </row>
    <row r="291" spans="8:10" x14ac:dyDescent="0.35">
      <c r="H291" s="1"/>
      <c r="I291" s="1"/>
      <c r="J291" s="1"/>
    </row>
    <row r="292" spans="8:10" x14ac:dyDescent="0.35">
      <c r="H292" s="1"/>
      <c r="I292" s="1"/>
      <c r="J292" s="1"/>
    </row>
    <row r="293" spans="8:10" x14ac:dyDescent="0.35">
      <c r="H293" s="1"/>
      <c r="I293" s="1"/>
      <c r="J293" s="1"/>
    </row>
    <row r="294" spans="8:10" x14ac:dyDescent="0.35">
      <c r="H294" s="1"/>
      <c r="I294" s="1"/>
      <c r="J294" s="1"/>
    </row>
    <row r="295" spans="8:10" x14ac:dyDescent="0.35">
      <c r="H295" s="1"/>
      <c r="I295" s="1"/>
      <c r="J295" s="1"/>
    </row>
    <row r="296" spans="8:10" x14ac:dyDescent="0.35">
      <c r="H296" s="1"/>
      <c r="I296" s="1"/>
      <c r="J296" s="1"/>
    </row>
    <row r="297" spans="8:10" x14ac:dyDescent="0.35">
      <c r="H297" s="1"/>
      <c r="I297" s="1"/>
      <c r="J297" s="1"/>
    </row>
    <row r="298" spans="8:10" x14ac:dyDescent="0.35">
      <c r="H298" s="1"/>
      <c r="I298" s="1"/>
      <c r="J298" s="1"/>
    </row>
    <row r="299" spans="8:10" x14ac:dyDescent="0.35">
      <c r="H299" s="1"/>
      <c r="I299" s="1"/>
      <c r="J299" s="1"/>
    </row>
    <row r="300" spans="8:10" x14ac:dyDescent="0.35">
      <c r="H300" s="1"/>
      <c r="I300" s="1"/>
      <c r="J300" s="1"/>
    </row>
    <row r="301" spans="8:10" x14ac:dyDescent="0.35">
      <c r="H301" s="1"/>
      <c r="I301" s="1"/>
      <c r="J301" s="1"/>
    </row>
    <row r="302" spans="8:10" x14ac:dyDescent="0.35">
      <c r="H302" s="1"/>
      <c r="I302" s="1"/>
      <c r="J302" s="1"/>
    </row>
    <row r="303" spans="8:10" x14ac:dyDescent="0.35">
      <c r="H303" s="1"/>
      <c r="I303" s="1"/>
      <c r="J303" s="1"/>
    </row>
    <row r="304" spans="8:10" x14ac:dyDescent="0.35">
      <c r="H304" s="1"/>
      <c r="I304" s="1"/>
      <c r="J304" s="1"/>
    </row>
    <row r="305" spans="8:10" x14ac:dyDescent="0.35">
      <c r="H305" s="1"/>
      <c r="I305" s="1"/>
      <c r="J305" s="1"/>
    </row>
    <row r="306" spans="8:10" x14ac:dyDescent="0.35">
      <c r="H306" s="1"/>
      <c r="I306" s="1"/>
      <c r="J306" s="1"/>
    </row>
    <row r="307" spans="8:10" x14ac:dyDescent="0.35">
      <c r="H307" s="1"/>
      <c r="I307" s="1"/>
      <c r="J307" s="1"/>
    </row>
    <row r="308" spans="8:10" x14ac:dyDescent="0.35">
      <c r="H308" s="1"/>
      <c r="I308" s="1"/>
      <c r="J308" s="1"/>
    </row>
    <row r="309" spans="8:10" x14ac:dyDescent="0.35">
      <c r="H309" s="1"/>
      <c r="I309" s="1"/>
      <c r="J309" s="1"/>
    </row>
    <row r="310" spans="8:10" x14ac:dyDescent="0.35">
      <c r="H310" s="1"/>
      <c r="I310" s="1"/>
      <c r="J310" s="1"/>
    </row>
    <row r="311" spans="8:10" x14ac:dyDescent="0.35">
      <c r="H311" s="1"/>
      <c r="I311" s="1"/>
      <c r="J311" s="1"/>
    </row>
    <row r="312" spans="8:10" x14ac:dyDescent="0.35">
      <c r="H312" s="1"/>
      <c r="I312" s="1"/>
      <c r="J312" s="1"/>
    </row>
    <row r="313" spans="8:10" x14ac:dyDescent="0.35">
      <c r="H313" s="1"/>
      <c r="I313" s="1"/>
      <c r="J313" s="1"/>
    </row>
    <row r="314" spans="8:10" x14ac:dyDescent="0.35">
      <c r="H314" s="1"/>
      <c r="I314" s="1"/>
      <c r="J314" s="1"/>
    </row>
    <row r="315" spans="8:10" x14ac:dyDescent="0.35">
      <c r="H315" s="1"/>
      <c r="I315" s="1"/>
      <c r="J315" s="1"/>
    </row>
    <row r="316" spans="8:10" x14ac:dyDescent="0.35">
      <c r="H316" s="1"/>
      <c r="I316" s="1"/>
      <c r="J316" s="1"/>
    </row>
    <row r="317" spans="8:10" x14ac:dyDescent="0.35">
      <c r="H317" s="1"/>
      <c r="I317" s="1"/>
      <c r="J317" s="1"/>
    </row>
    <row r="318" spans="8:10" x14ac:dyDescent="0.35">
      <c r="H318" s="1"/>
      <c r="I318" s="1"/>
      <c r="J318" s="1"/>
    </row>
    <row r="319" spans="8:10" x14ac:dyDescent="0.35">
      <c r="H319" s="1"/>
      <c r="I319" s="1"/>
      <c r="J319" s="1"/>
    </row>
    <row r="320" spans="8:10" x14ac:dyDescent="0.35">
      <c r="H320" s="1"/>
      <c r="I320" s="1"/>
      <c r="J320" s="1"/>
    </row>
    <row r="321" spans="8:10" x14ac:dyDescent="0.35">
      <c r="H321" s="1"/>
      <c r="I321" s="1"/>
      <c r="J321" s="1"/>
    </row>
    <row r="322" spans="8:10" x14ac:dyDescent="0.35">
      <c r="H322" s="1"/>
      <c r="I322" s="1"/>
      <c r="J322" s="1"/>
    </row>
  </sheetData>
  <sheetProtection algorithmName="SHA-512" hashValue="kfd5OTJYVFwEt9aD9A6RcxB6RzFLykHA5Bdt2TKPdsNNhWvsShlnDjUjd5Tmi3PCo0gRBLS4vLRI/XT7H5dskA==" saltValue="1JCfXYpCE+xtZWd+qHja9g==" spinCount="100000" sheet="1" objects="1" scenarios="1"/>
  <protectedRanges>
    <protectedRange sqref="R12:R13 R15:R16 R18:R19" name="Område4"/>
    <protectedRange sqref="R31 R24:R29 R65 R63 R61 R58:R59 R56 R33:R34 R36:R54" name="Område3"/>
    <protectedRange sqref="L14:L15 L19:L20 L23:L24" name="Område2"/>
    <protectedRange sqref="E62 E60 E57:E58 E55 E32:E33 E30 E23:E28 E16 E6 E35:E53" name="Område1"/>
  </protectedRanges>
  <mergeCells count="1">
    <mergeCell ref="P22:S22"/>
  </mergeCells>
  <phoneticPr fontId="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W67"/>
  <sheetViews>
    <sheetView zoomScale="90" zoomScaleNormal="90" workbookViewId="0">
      <selection activeCell="C2" sqref="C2"/>
    </sheetView>
  </sheetViews>
  <sheetFormatPr defaultColWidth="9.1796875" defaultRowHeight="14.5" x14ac:dyDescent="0.35"/>
  <cols>
    <col min="1" max="1" width="10.1796875" style="1" bestFit="1" customWidth="1"/>
    <col min="2" max="2" width="10.1796875" style="1" customWidth="1"/>
    <col min="3" max="3" width="40.54296875" style="36" customWidth="1"/>
    <col min="4" max="4" width="8.453125" style="36" customWidth="1"/>
    <col min="5" max="5" width="14" style="36" customWidth="1"/>
    <col min="6" max="6" width="16" style="36" customWidth="1"/>
    <col min="7" max="7" width="9.453125" style="36" customWidth="1"/>
    <col min="8" max="8" width="8.7265625" style="36" customWidth="1"/>
    <col min="9" max="9" width="11.81640625" style="36" customWidth="1"/>
    <col min="10" max="10" width="13.7265625" style="36" customWidth="1"/>
    <col min="11" max="11" width="3.54296875" style="36" customWidth="1"/>
    <col min="12" max="12" width="11.7265625" style="36" customWidth="1"/>
    <col min="13" max="13" width="44" style="64" customWidth="1"/>
    <col min="14" max="14" width="3.453125" style="1" customWidth="1"/>
    <col min="15" max="15" width="9.1796875" style="1" customWidth="1"/>
    <col min="16" max="16" width="9" style="1" customWidth="1"/>
    <col min="17" max="17" width="28.26953125" style="1" customWidth="1"/>
    <col min="18" max="18" width="19.26953125" style="1" customWidth="1"/>
    <col min="19" max="19" width="33.54296875" style="1" customWidth="1"/>
    <col min="20" max="20" width="11.453125" style="1" customWidth="1"/>
    <col min="21" max="16384" width="9.1796875" style="1"/>
  </cols>
  <sheetData>
    <row r="2" spans="1:23" ht="20.5" x14ac:dyDescent="0.45">
      <c r="A2" s="81" t="s">
        <v>109</v>
      </c>
      <c r="B2" s="82"/>
      <c r="C2" s="40" t="str">
        <f>IF(Leveranser!$D$5="","",Leveranser!$D$5)</f>
        <v/>
      </c>
    </row>
    <row r="3" spans="1:23" ht="18.5" x14ac:dyDescent="0.45">
      <c r="A3" s="82"/>
      <c r="B3" s="82"/>
      <c r="C3" s="83"/>
    </row>
    <row r="4" spans="1:23" ht="20" x14ac:dyDescent="0.4">
      <c r="B4" s="38" t="s">
        <v>62</v>
      </c>
      <c r="C4" s="38"/>
      <c r="H4" s="38" t="s">
        <v>63</v>
      </c>
    </row>
    <row r="5" spans="1:23" x14ac:dyDescent="0.35">
      <c r="B5" s="84"/>
      <c r="C5" s="15"/>
      <c r="D5" s="25"/>
      <c r="E5" s="25"/>
      <c r="F5" s="16"/>
    </row>
    <row r="6" spans="1:23" ht="15" customHeight="1" x14ac:dyDescent="0.35">
      <c r="B6" s="85"/>
      <c r="C6" s="33"/>
      <c r="D6" s="86"/>
      <c r="E6" s="86"/>
      <c r="F6" s="87"/>
      <c r="G6" s="37"/>
      <c r="H6" s="281"/>
      <c r="I6" s="282"/>
      <c r="J6" s="282"/>
      <c r="K6" s="282"/>
      <c r="L6" s="282"/>
      <c r="M6" s="282"/>
      <c r="N6" s="282"/>
      <c r="O6" s="282"/>
      <c r="Q6" s="283" t="s">
        <v>101</v>
      </c>
      <c r="R6" s="284"/>
      <c r="S6" s="284"/>
      <c r="T6" s="284"/>
    </row>
    <row r="7" spans="1:23" ht="22.5" customHeight="1" x14ac:dyDescent="0.35">
      <c r="B7" s="151"/>
      <c r="C7" s="88" t="s">
        <v>64</v>
      </c>
      <c r="D7" s="89"/>
      <c r="E7" s="157" t="str">
        <f>IF(COUNTA($E$13:$E$14,$E$20:$E$57)&gt;0,(E13+E14)/E11,"")</f>
        <v/>
      </c>
      <c r="F7" s="20"/>
      <c r="H7" s="282"/>
      <c r="I7" s="282"/>
      <c r="J7" s="282"/>
      <c r="K7" s="282"/>
      <c r="L7" s="282"/>
      <c r="M7" s="282"/>
      <c r="N7" s="282"/>
      <c r="O7" s="282"/>
      <c r="Q7" s="284"/>
      <c r="R7" s="284"/>
      <c r="S7" s="284"/>
      <c r="T7" s="284"/>
    </row>
    <row r="8" spans="1:23" x14ac:dyDescent="0.35">
      <c r="B8" s="85"/>
      <c r="C8" s="150" t="s">
        <v>116</v>
      </c>
      <c r="D8" s="89"/>
      <c r="E8" s="89"/>
      <c r="F8" s="20"/>
      <c r="H8" s="282"/>
      <c r="I8" s="282"/>
      <c r="J8" s="282"/>
      <c r="K8" s="282"/>
      <c r="L8" s="282"/>
      <c r="M8" s="282"/>
      <c r="N8" s="282"/>
      <c r="O8" s="282"/>
      <c r="Q8" s="284"/>
      <c r="R8" s="284"/>
      <c r="S8" s="284"/>
      <c r="T8" s="284"/>
    </row>
    <row r="9" spans="1:23" x14ac:dyDescent="0.35">
      <c r="B9" s="85"/>
      <c r="C9" s="86"/>
      <c r="D9" s="86"/>
      <c r="E9" s="86"/>
      <c r="F9" s="20"/>
      <c r="H9" s="282"/>
      <c r="I9" s="282"/>
      <c r="J9" s="282"/>
      <c r="K9" s="282"/>
      <c r="L9" s="282"/>
      <c r="M9" s="282"/>
      <c r="N9" s="282"/>
      <c r="O9" s="282"/>
      <c r="Q9" s="284"/>
      <c r="R9" s="284"/>
      <c r="S9" s="284"/>
      <c r="T9" s="284"/>
      <c r="U9" s="2"/>
      <c r="V9" s="2"/>
      <c r="W9" s="2"/>
    </row>
    <row r="10" spans="1:23" x14ac:dyDescent="0.35">
      <c r="B10" s="85"/>
      <c r="C10" s="86"/>
      <c r="D10" s="86"/>
      <c r="E10" s="86" t="s">
        <v>12</v>
      </c>
      <c r="F10" s="20"/>
      <c r="H10" s="282"/>
      <c r="I10" s="282"/>
      <c r="J10" s="282"/>
      <c r="K10" s="282"/>
      <c r="L10" s="282"/>
      <c r="M10" s="282"/>
      <c r="N10" s="282"/>
      <c r="O10" s="282"/>
      <c r="Q10" s="284"/>
      <c r="R10" s="284"/>
      <c r="S10" s="284"/>
      <c r="T10" s="284"/>
      <c r="U10" s="2"/>
      <c r="V10" s="2"/>
      <c r="W10" s="2"/>
    </row>
    <row r="11" spans="1:23" ht="15.5" x14ac:dyDescent="0.35">
      <c r="B11" s="85"/>
      <c r="C11" s="49" t="s">
        <v>31</v>
      </c>
      <c r="D11" s="154"/>
      <c r="E11" s="154" t="str">
        <f>IF(COUNTA($E$13:$E$14,$E$20:$E$57)&gt;0,SUM(E20:E52),"")</f>
        <v/>
      </c>
      <c r="F11" s="92"/>
      <c r="G11" s="74"/>
      <c r="H11" s="282"/>
      <c r="I11" s="282"/>
      <c r="J11" s="282"/>
      <c r="K11" s="282"/>
      <c r="L11" s="282"/>
      <c r="M11" s="282"/>
      <c r="N11" s="282"/>
      <c r="O11" s="282"/>
      <c r="Q11" s="93"/>
      <c r="R11" s="93"/>
      <c r="S11" s="93"/>
      <c r="T11" s="93"/>
      <c r="U11" s="2"/>
      <c r="V11" s="2"/>
      <c r="W11" s="2"/>
    </row>
    <row r="12" spans="1:23" ht="15.5" x14ac:dyDescent="0.35">
      <c r="B12" s="85"/>
      <c r="C12" s="49"/>
      <c r="D12" s="90"/>
      <c r="E12" s="91"/>
      <c r="F12" s="92"/>
      <c r="G12" s="74"/>
      <c r="H12" s="282"/>
      <c r="I12" s="282"/>
      <c r="J12" s="282"/>
      <c r="K12" s="282"/>
      <c r="L12" s="282"/>
      <c r="M12" s="282"/>
      <c r="N12" s="282"/>
      <c r="O12" s="282"/>
      <c r="Q12" s="285" t="s">
        <v>65</v>
      </c>
      <c r="R12" s="286"/>
      <c r="S12" s="284"/>
      <c r="T12" s="284"/>
      <c r="U12" s="2"/>
      <c r="V12" s="2"/>
      <c r="W12" s="2"/>
    </row>
    <row r="13" spans="1:23" ht="30.75" customHeight="1" x14ac:dyDescent="0.35">
      <c r="B13" s="85"/>
      <c r="C13" s="49" t="s">
        <v>102</v>
      </c>
      <c r="D13" s="154"/>
      <c r="E13" s="94"/>
      <c r="F13" s="92"/>
      <c r="G13" s="74"/>
      <c r="H13" s="282"/>
      <c r="I13" s="282"/>
      <c r="J13" s="282"/>
      <c r="K13" s="282"/>
      <c r="L13" s="282"/>
      <c r="M13" s="282"/>
      <c r="N13" s="282"/>
      <c r="O13" s="282"/>
      <c r="Q13" s="284"/>
      <c r="R13" s="284"/>
      <c r="S13" s="284"/>
      <c r="T13" s="284"/>
      <c r="V13" s="2"/>
      <c r="W13" s="2"/>
    </row>
    <row r="14" spans="1:23" ht="31" x14ac:dyDescent="0.35">
      <c r="B14" s="85"/>
      <c r="C14" s="49" t="s">
        <v>11</v>
      </c>
      <c r="D14" s="154"/>
      <c r="E14" s="94"/>
      <c r="F14" s="92"/>
      <c r="G14" s="74"/>
      <c r="H14" s="282"/>
      <c r="I14" s="282"/>
      <c r="J14" s="282"/>
      <c r="K14" s="282"/>
      <c r="L14" s="282"/>
      <c r="M14" s="282"/>
      <c r="N14" s="282"/>
      <c r="O14" s="282"/>
      <c r="Q14" s="174" t="s">
        <v>115</v>
      </c>
      <c r="R14" s="93"/>
      <c r="S14" s="93"/>
      <c r="T14" s="93"/>
      <c r="U14" s="2"/>
      <c r="V14" s="2"/>
      <c r="W14" s="2"/>
    </row>
    <row r="15" spans="1:23" ht="15.5" x14ac:dyDescent="0.35">
      <c r="B15" s="85"/>
      <c r="C15" s="95"/>
      <c r="D15" s="96"/>
      <c r="E15" s="97"/>
      <c r="F15" s="98"/>
      <c r="G15" s="74"/>
      <c r="H15" s="74"/>
      <c r="I15" s="74"/>
    </row>
    <row r="16" spans="1:23" ht="31" x14ac:dyDescent="0.35">
      <c r="B16" s="85"/>
      <c r="C16" s="95" t="s">
        <v>113</v>
      </c>
      <c r="D16" s="96"/>
      <c r="E16" s="97"/>
      <c r="F16" s="98"/>
      <c r="G16" s="74"/>
      <c r="H16" s="74"/>
      <c r="I16" s="74"/>
    </row>
    <row r="17" spans="2:20" ht="43.5" x14ac:dyDescent="0.35">
      <c r="B17" s="99"/>
      <c r="C17" s="100"/>
      <c r="D17" s="101"/>
      <c r="E17" s="101"/>
      <c r="F17" s="102"/>
      <c r="G17" s="74"/>
      <c r="H17" s="1"/>
      <c r="I17" s="1"/>
      <c r="J17" s="1"/>
      <c r="K17" s="1"/>
      <c r="L17" s="1"/>
      <c r="M17" s="178" t="s">
        <v>122</v>
      </c>
    </row>
    <row r="18" spans="2:20" ht="31.5" customHeight="1" x14ac:dyDescent="0.5">
      <c r="B18" s="103"/>
      <c r="C18" s="104"/>
      <c r="D18" s="105"/>
      <c r="E18" s="105"/>
      <c r="F18" s="106"/>
      <c r="G18" s="74"/>
      <c r="H18" s="107"/>
      <c r="I18" s="287" t="s">
        <v>66</v>
      </c>
      <c r="J18" s="287"/>
      <c r="K18" s="108"/>
      <c r="L18" s="109" t="s">
        <v>67</v>
      </c>
      <c r="M18" s="110" t="s">
        <v>68</v>
      </c>
      <c r="N18" s="111"/>
      <c r="O18" s="111"/>
      <c r="P18" s="111"/>
      <c r="Q18" s="111"/>
      <c r="R18" s="112"/>
      <c r="T18" s="113"/>
    </row>
    <row r="19" spans="2:20" x14ac:dyDescent="0.35">
      <c r="B19" s="114"/>
      <c r="D19" s="105"/>
      <c r="E19" s="105" t="s">
        <v>12</v>
      </c>
      <c r="F19" s="66"/>
      <c r="H19" s="65"/>
      <c r="I19" s="64" t="s">
        <v>69</v>
      </c>
      <c r="J19" s="64" t="s">
        <v>20</v>
      </c>
      <c r="M19" s="115"/>
      <c r="R19" s="116"/>
    </row>
    <row r="20" spans="2:20" x14ac:dyDescent="0.35">
      <c r="B20" s="114"/>
      <c r="C20" s="67" t="s">
        <v>27</v>
      </c>
      <c r="D20" s="42"/>
      <c r="E20" s="46"/>
      <c r="F20" s="117"/>
      <c r="G20" s="74"/>
      <c r="H20" s="118"/>
      <c r="I20" s="119">
        <v>0.88</v>
      </c>
      <c r="J20" s="120">
        <v>0.44</v>
      </c>
      <c r="K20" s="42"/>
      <c r="L20" s="121" t="str">
        <f>IF(ISERROR(($E$13/I20)/($E$13/I20+$E$14/J20)),"",($E$13/I20)/($E$13/I20+$E$14/J20))</f>
        <v/>
      </c>
      <c r="M20" s="122">
        <f>IF(ISERROR(E20*L20),0,E20*L20)</f>
        <v>0</v>
      </c>
      <c r="O20" s="123" t="s">
        <v>70</v>
      </c>
      <c r="P20" s="124"/>
      <c r="R20" s="155">
        <f>SUM(M20:M53)</f>
        <v>0</v>
      </c>
    </row>
    <row r="21" spans="2:20" x14ac:dyDescent="0.35">
      <c r="B21" s="114"/>
      <c r="C21" s="68" t="s">
        <v>28</v>
      </c>
      <c r="D21" s="42"/>
      <c r="E21" s="46"/>
      <c r="F21" s="117"/>
      <c r="G21" s="74"/>
      <c r="H21" s="118"/>
      <c r="I21" s="125">
        <v>0.89</v>
      </c>
      <c r="J21" s="141">
        <v>0.44</v>
      </c>
      <c r="K21" s="42"/>
      <c r="L21" s="126" t="str">
        <f t="shared" ref="L21:L53" si="0">IF(ISERROR(($E$13/I21)/($E$13/I21+$E$14/J21)),"",($E$13/I21)/($E$13/I21+$E$14/J21))</f>
        <v/>
      </c>
      <c r="M21" s="122">
        <f t="shared" ref="M21:M52" si="1">IF(ISERROR(E21*L21),0,E21*L21)</f>
        <v>0</v>
      </c>
      <c r="O21" s="123" t="s">
        <v>71</v>
      </c>
      <c r="P21" s="124"/>
      <c r="R21" s="156">
        <f>IF(ISERROR(R20/E11),0,R20/E11)</f>
        <v>0</v>
      </c>
    </row>
    <row r="22" spans="2:20" x14ac:dyDescent="0.35">
      <c r="B22" s="114"/>
      <c r="C22" s="68" t="s">
        <v>41</v>
      </c>
      <c r="D22" s="42"/>
      <c r="E22" s="46"/>
      <c r="F22" s="117"/>
      <c r="G22" s="74"/>
      <c r="H22" s="118"/>
      <c r="I22" s="125">
        <v>0.89</v>
      </c>
      <c r="J22" s="141">
        <v>0.44</v>
      </c>
      <c r="K22" s="42"/>
      <c r="L22" s="126" t="str">
        <f t="shared" si="0"/>
        <v/>
      </c>
      <c r="M22" s="122">
        <f t="shared" si="1"/>
        <v>0</v>
      </c>
      <c r="R22" s="116"/>
    </row>
    <row r="23" spans="2:20" x14ac:dyDescent="0.35">
      <c r="B23" s="114"/>
      <c r="C23" s="68" t="s">
        <v>22</v>
      </c>
      <c r="D23" s="42"/>
      <c r="E23" s="46"/>
      <c r="F23" s="117"/>
      <c r="G23" s="74"/>
      <c r="H23" s="118"/>
      <c r="I23" s="125">
        <v>0.89</v>
      </c>
      <c r="J23" s="141">
        <v>0.44</v>
      </c>
      <c r="K23" s="42"/>
      <c r="L23" s="126" t="str">
        <f t="shared" si="0"/>
        <v/>
      </c>
      <c r="M23" s="122">
        <f t="shared" si="1"/>
        <v>0</v>
      </c>
      <c r="R23" s="116"/>
    </row>
    <row r="24" spans="2:20" x14ac:dyDescent="0.35">
      <c r="B24" s="114"/>
      <c r="C24" s="68" t="s">
        <v>23</v>
      </c>
      <c r="D24" s="42"/>
      <c r="E24" s="46"/>
      <c r="F24" s="117"/>
      <c r="G24" s="74"/>
      <c r="H24" s="118"/>
      <c r="I24" s="125">
        <v>0.9</v>
      </c>
      <c r="J24" s="141">
        <v>0.53</v>
      </c>
      <c r="K24" s="42"/>
      <c r="L24" s="126" t="str">
        <f t="shared" si="0"/>
        <v/>
      </c>
      <c r="M24" s="122">
        <f t="shared" si="1"/>
        <v>0</v>
      </c>
      <c r="R24" s="116"/>
    </row>
    <row r="25" spans="2:20" x14ac:dyDescent="0.35">
      <c r="B25" s="114"/>
      <c r="C25" s="71" t="s">
        <v>24</v>
      </c>
      <c r="D25" s="42"/>
      <c r="E25" s="46"/>
      <c r="F25" s="117"/>
      <c r="G25" s="74"/>
      <c r="H25" s="118"/>
      <c r="I25" s="125">
        <v>0.89</v>
      </c>
      <c r="J25" s="141">
        <v>0.44</v>
      </c>
      <c r="K25" s="42"/>
      <c r="L25" s="126" t="str">
        <f t="shared" si="0"/>
        <v/>
      </c>
      <c r="M25" s="122">
        <f t="shared" si="1"/>
        <v>0</v>
      </c>
      <c r="R25" s="116"/>
    </row>
    <row r="26" spans="2:20" x14ac:dyDescent="0.35">
      <c r="B26" s="114"/>
      <c r="C26" s="72"/>
      <c r="D26" s="42"/>
      <c r="E26" s="42"/>
      <c r="F26" s="66"/>
      <c r="H26" s="65"/>
      <c r="I26" s="125"/>
      <c r="J26" s="141"/>
      <c r="K26" s="42"/>
      <c r="L26" s="126" t="str">
        <f t="shared" si="0"/>
        <v/>
      </c>
      <c r="M26" s="122">
        <f t="shared" si="1"/>
        <v>0</v>
      </c>
      <c r="R26" s="116"/>
    </row>
    <row r="27" spans="2:20" x14ac:dyDescent="0.35">
      <c r="B27" s="114"/>
      <c r="C27" s="73" t="s">
        <v>21</v>
      </c>
      <c r="D27" s="42"/>
      <c r="E27" s="46"/>
      <c r="F27" s="117"/>
      <c r="G27" s="74"/>
      <c r="H27" s="118"/>
      <c r="I27" s="125">
        <v>0.8</v>
      </c>
      <c r="J27" s="141">
        <v>0.25</v>
      </c>
      <c r="K27" s="42"/>
      <c r="L27" s="126" t="str">
        <f t="shared" si="0"/>
        <v/>
      </c>
      <c r="M27" s="122">
        <f t="shared" si="1"/>
        <v>0</v>
      </c>
      <c r="R27" s="116"/>
    </row>
    <row r="28" spans="2:20" x14ac:dyDescent="0.35">
      <c r="B28" s="114"/>
      <c r="C28" s="74"/>
      <c r="D28" s="42"/>
      <c r="E28" s="42"/>
      <c r="F28" s="66"/>
      <c r="H28" s="65"/>
      <c r="I28" s="125"/>
      <c r="J28" s="141"/>
      <c r="K28" s="42"/>
      <c r="L28" s="126" t="str">
        <f t="shared" si="0"/>
        <v/>
      </c>
      <c r="M28" s="122">
        <f t="shared" si="1"/>
        <v>0</v>
      </c>
      <c r="R28" s="116"/>
    </row>
    <row r="29" spans="2:20" x14ac:dyDescent="0.35">
      <c r="B29" s="114"/>
      <c r="C29" s="67" t="s">
        <v>0</v>
      </c>
      <c r="D29" s="42"/>
      <c r="E29" s="46"/>
      <c r="F29" s="117"/>
      <c r="G29" s="74"/>
      <c r="H29" s="118"/>
      <c r="I29" s="125">
        <v>0.8</v>
      </c>
      <c r="J29" s="141">
        <v>0.35</v>
      </c>
      <c r="K29" s="42"/>
      <c r="L29" s="126" t="str">
        <f t="shared" si="0"/>
        <v/>
      </c>
      <c r="M29" s="122">
        <f t="shared" si="1"/>
        <v>0</v>
      </c>
      <c r="R29" s="116"/>
    </row>
    <row r="30" spans="2:20" x14ac:dyDescent="0.35">
      <c r="B30" s="114"/>
      <c r="C30" s="71" t="s">
        <v>1</v>
      </c>
      <c r="D30" s="42"/>
      <c r="E30" s="46"/>
      <c r="F30" s="66"/>
      <c r="H30" s="65"/>
      <c r="I30" s="125">
        <v>0.8</v>
      </c>
      <c r="J30" s="141">
        <v>0.35</v>
      </c>
      <c r="K30" s="42"/>
      <c r="L30" s="126" t="str">
        <f t="shared" si="0"/>
        <v/>
      </c>
      <c r="M30" s="122">
        <f t="shared" si="1"/>
        <v>0</v>
      </c>
      <c r="R30" s="116"/>
    </row>
    <row r="31" spans="2:20" x14ac:dyDescent="0.35">
      <c r="B31" s="114"/>
      <c r="C31" s="74"/>
      <c r="D31" s="42"/>
      <c r="E31" s="42"/>
      <c r="F31" s="127"/>
      <c r="G31" s="75"/>
      <c r="H31" s="128"/>
      <c r="I31" s="125"/>
      <c r="J31" s="141"/>
      <c r="K31" s="42"/>
      <c r="L31" s="126" t="str">
        <f t="shared" si="0"/>
        <v/>
      </c>
      <c r="M31" s="122">
        <f t="shared" si="1"/>
        <v>0</v>
      </c>
      <c r="R31" s="116"/>
    </row>
    <row r="32" spans="2:20" x14ac:dyDescent="0.35">
      <c r="B32" s="114"/>
      <c r="C32" s="67" t="s">
        <v>18</v>
      </c>
      <c r="D32" s="42"/>
      <c r="E32" s="46"/>
      <c r="F32" s="127"/>
      <c r="G32" s="75"/>
      <c r="H32" s="128"/>
      <c r="I32" s="125">
        <v>0.86</v>
      </c>
      <c r="J32" s="141">
        <v>0.33</v>
      </c>
      <c r="K32" s="42"/>
      <c r="L32" s="126" t="str">
        <f t="shared" si="0"/>
        <v/>
      </c>
      <c r="M32" s="122">
        <f t="shared" si="1"/>
        <v>0</v>
      </c>
      <c r="R32" s="116"/>
    </row>
    <row r="33" spans="2:18" x14ac:dyDescent="0.35">
      <c r="B33" s="114"/>
      <c r="C33" s="68" t="s">
        <v>36</v>
      </c>
      <c r="D33" s="42"/>
      <c r="E33" s="46"/>
      <c r="F33" s="127"/>
      <c r="G33" s="75"/>
      <c r="H33" s="128"/>
      <c r="I33" s="125">
        <v>0.86</v>
      </c>
      <c r="J33" s="141">
        <v>0.33</v>
      </c>
      <c r="K33" s="42"/>
      <c r="L33" s="126" t="str">
        <f t="shared" si="0"/>
        <v/>
      </c>
      <c r="M33" s="122">
        <f t="shared" si="1"/>
        <v>0</v>
      </c>
      <c r="R33" s="116"/>
    </row>
    <row r="34" spans="2:18" x14ac:dyDescent="0.35">
      <c r="B34" s="114"/>
      <c r="C34" s="68" t="s">
        <v>35</v>
      </c>
      <c r="D34" s="42"/>
      <c r="E34" s="46"/>
      <c r="F34" s="127"/>
      <c r="G34" s="75"/>
      <c r="H34" s="128"/>
      <c r="I34" s="125">
        <v>0.86</v>
      </c>
      <c r="J34" s="141">
        <v>0.33</v>
      </c>
      <c r="K34" s="42"/>
      <c r="L34" s="126" t="str">
        <f t="shared" si="0"/>
        <v/>
      </c>
      <c r="M34" s="122">
        <f t="shared" si="1"/>
        <v>0</v>
      </c>
      <c r="R34" s="116"/>
    </row>
    <row r="35" spans="2:18" x14ac:dyDescent="0.35">
      <c r="B35" s="114"/>
      <c r="C35" s="68" t="s">
        <v>29</v>
      </c>
      <c r="D35" s="42"/>
      <c r="E35" s="46"/>
      <c r="F35" s="127"/>
      <c r="G35" s="75"/>
      <c r="H35" s="128"/>
      <c r="I35" s="125">
        <v>0.86</v>
      </c>
      <c r="J35" s="141">
        <v>0.33</v>
      </c>
      <c r="K35" s="42"/>
      <c r="L35" s="126" t="str">
        <f t="shared" si="0"/>
        <v/>
      </c>
      <c r="M35" s="122">
        <f t="shared" si="1"/>
        <v>0</v>
      </c>
      <c r="R35" s="116"/>
    </row>
    <row r="36" spans="2:18" x14ac:dyDescent="0.35">
      <c r="B36" s="114"/>
      <c r="C36" s="68" t="s">
        <v>42</v>
      </c>
      <c r="D36" s="42"/>
      <c r="E36" s="46"/>
      <c r="F36" s="127"/>
      <c r="G36" s="75"/>
      <c r="H36" s="128"/>
      <c r="I36" s="125">
        <v>0.86</v>
      </c>
      <c r="J36" s="141">
        <v>0.33</v>
      </c>
      <c r="K36" s="42"/>
      <c r="L36" s="126" t="str">
        <f t="shared" si="0"/>
        <v/>
      </c>
      <c r="M36" s="122">
        <f t="shared" si="1"/>
        <v>0</v>
      </c>
      <c r="R36" s="116"/>
    </row>
    <row r="37" spans="2:18" x14ac:dyDescent="0.35">
      <c r="B37" s="114"/>
      <c r="C37" s="68" t="s">
        <v>34</v>
      </c>
      <c r="D37" s="42"/>
      <c r="E37" s="46"/>
      <c r="F37" s="127"/>
      <c r="G37" s="75"/>
      <c r="H37" s="128"/>
      <c r="I37" s="125">
        <v>0.86</v>
      </c>
      <c r="J37" s="141">
        <v>0.33</v>
      </c>
      <c r="K37" s="42"/>
      <c r="L37" s="126" t="str">
        <f t="shared" si="0"/>
        <v/>
      </c>
      <c r="M37" s="122">
        <f t="shared" si="1"/>
        <v>0</v>
      </c>
      <c r="R37" s="116"/>
    </row>
    <row r="38" spans="2:18" x14ac:dyDescent="0.35">
      <c r="B38" s="114"/>
      <c r="C38" s="68" t="s">
        <v>19</v>
      </c>
      <c r="D38" s="42"/>
      <c r="E38" s="46"/>
      <c r="F38" s="127"/>
      <c r="G38" s="75"/>
      <c r="H38" s="128"/>
      <c r="I38" s="125">
        <v>0.89</v>
      </c>
      <c r="J38" s="141">
        <v>0.44</v>
      </c>
      <c r="K38" s="42"/>
      <c r="L38" s="126" t="str">
        <f t="shared" si="0"/>
        <v/>
      </c>
      <c r="M38" s="122">
        <f t="shared" si="1"/>
        <v>0</v>
      </c>
      <c r="R38" s="116"/>
    </row>
    <row r="39" spans="2:18" x14ac:dyDescent="0.35">
      <c r="B39" s="114"/>
      <c r="C39" s="68" t="s">
        <v>17</v>
      </c>
      <c r="D39" s="42"/>
      <c r="E39" s="46"/>
      <c r="F39" s="127"/>
      <c r="G39" s="75"/>
      <c r="H39" s="128"/>
      <c r="I39" s="125">
        <v>0.89</v>
      </c>
      <c r="J39" s="141">
        <v>0.44</v>
      </c>
      <c r="K39" s="42"/>
      <c r="L39" s="126" t="str">
        <f t="shared" si="0"/>
        <v/>
      </c>
      <c r="M39" s="122">
        <f t="shared" si="1"/>
        <v>0</v>
      </c>
      <c r="R39" s="116"/>
    </row>
    <row r="40" spans="2:18" x14ac:dyDescent="0.35">
      <c r="B40" s="114"/>
      <c r="C40" s="68" t="s">
        <v>149</v>
      </c>
      <c r="D40" s="42"/>
      <c r="E40" s="46"/>
      <c r="F40" s="127"/>
      <c r="G40" s="75"/>
      <c r="H40" s="128"/>
      <c r="I40" s="273">
        <v>0.8</v>
      </c>
      <c r="J40" s="141">
        <v>0.25</v>
      </c>
      <c r="K40" s="42"/>
      <c r="L40" s="126" t="str">
        <f t="shared" si="0"/>
        <v/>
      </c>
      <c r="M40" s="122">
        <f t="shared" si="1"/>
        <v>0</v>
      </c>
      <c r="R40" s="116"/>
    </row>
    <row r="41" spans="2:18" x14ac:dyDescent="0.35">
      <c r="B41" s="114"/>
      <c r="C41" s="68" t="s">
        <v>150</v>
      </c>
      <c r="D41" s="42"/>
      <c r="E41" s="46"/>
      <c r="F41" s="127"/>
      <c r="G41" s="75"/>
      <c r="H41" s="128"/>
      <c r="I41" s="273">
        <v>0.8</v>
      </c>
      <c r="J41" s="141">
        <v>0.25</v>
      </c>
      <c r="K41" s="42"/>
      <c r="L41" s="126" t="str">
        <f t="shared" si="0"/>
        <v/>
      </c>
      <c r="M41" s="122">
        <f t="shared" si="1"/>
        <v>0</v>
      </c>
      <c r="R41" s="116"/>
    </row>
    <row r="42" spans="2:18" x14ac:dyDescent="0.35">
      <c r="B42" s="114"/>
      <c r="C42" s="68" t="s">
        <v>151</v>
      </c>
      <c r="D42" s="42"/>
      <c r="E42" s="46"/>
      <c r="F42" s="127"/>
      <c r="G42" s="75"/>
      <c r="H42" s="128"/>
      <c r="I42" s="273">
        <v>0.8</v>
      </c>
      <c r="J42" s="141">
        <v>0.25</v>
      </c>
      <c r="K42" s="42"/>
      <c r="L42" s="126" t="str">
        <f t="shared" si="0"/>
        <v/>
      </c>
      <c r="M42" s="122">
        <f t="shared" si="1"/>
        <v>0</v>
      </c>
      <c r="R42" s="116"/>
    </row>
    <row r="43" spans="2:18" x14ac:dyDescent="0.35">
      <c r="B43" s="114"/>
      <c r="C43" s="68" t="s">
        <v>152</v>
      </c>
      <c r="D43" s="42"/>
      <c r="E43" s="46"/>
      <c r="F43" s="127"/>
      <c r="G43" s="75"/>
      <c r="H43" s="128"/>
      <c r="I43" s="273">
        <v>0.8</v>
      </c>
      <c r="J43" s="141">
        <v>0.25</v>
      </c>
      <c r="K43" s="42"/>
      <c r="L43" s="126" t="str">
        <f t="shared" si="0"/>
        <v/>
      </c>
      <c r="M43" s="122">
        <f t="shared" si="1"/>
        <v>0</v>
      </c>
      <c r="R43" s="116"/>
    </row>
    <row r="44" spans="2:18" x14ac:dyDescent="0.35">
      <c r="B44" s="114"/>
      <c r="C44" s="68" t="s">
        <v>153</v>
      </c>
      <c r="D44" s="42"/>
      <c r="E44" s="46"/>
      <c r="F44" s="127"/>
      <c r="G44" s="75"/>
      <c r="H44" s="128"/>
      <c r="I44" s="273">
        <v>0.8</v>
      </c>
      <c r="J44" s="141">
        <v>0.25</v>
      </c>
      <c r="K44" s="42"/>
      <c r="L44" s="126" t="str">
        <f t="shared" si="0"/>
        <v/>
      </c>
      <c r="M44" s="122">
        <f t="shared" si="1"/>
        <v>0</v>
      </c>
      <c r="R44" s="116"/>
    </row>
    <row r="45" spans="2:18" x14ac:dyDescent="0.35">
      <c r="B45" s="114"/>
      <c r="C45" s="68" t="s">
        <v>154</v>
      </c>
      <c r="D45" s="42"/>
      <c r="E45" s="46"/>
      <c r="F45" s="127"/>
      <c r="G45" s="75"/>
      <c r="H45" s="128"/>
      <c r="I45" s="273">
        <v>0.7</v>
      </c>
      <c r="J45" s="141">
        <v>0.42</v>
      </c>
      <c r="K45" s="42"/>
      <c r="L45" s="126" t="str">
        <f t="shared" si="0"/>
        <v/>
      </c>
      <c r="M45" s="122">
        <f t="shared" si="1"/>
        <v>0</v>
      </c>
      <c r="R45" s="116"/>
    </row>
    <row r="46" spans="2:18" x14ac:dyDescent="0.35">
      <c r="B46" s="114"/>
      <c r="C46" s="68" t="s">
        <v>43</v>
      </c>
      <c r="D46" s="42"/>
      <c r="E46" s="46"/>
      <c r="F46" s="127"/>
      <c r="G46" s="75"/>
      <c r="H46" s="128"/>
      <c r="I46" s="125">
        <v>0.86</v>
      </c>
      <c r="J46" s="141">
        <v>0.33</v>
      </c>
      <c r="K46" s="42"/>
      <c r="L46" s="126" t="str">
        <f t="shared" si="0"/>
        <v/>
      </c>
      <c r="M46" s="122">
        <f t="shared" si="1"/>
        <v>0</v>
      </c>
      <c r="R46" s="116"/>
    </row>
    <row r="47" spans="2:18" x14ac:dyDescent="0.35">
      <c r="B47" s="114"/>
      <c r="C47" s="68" t="s">
        <v>44</v>
      </c>
      <c r="D47" s="42"/>
      <c r="E47" s="46"/>
      <c r="F47" s="127"/>
      <c r="G47" s="75"/>
      <c r="H47" s="128"/>
      <c r="I47" s="125">
        <v>0.86</v>
      </c>
      <c r="J47" s="141">
        <v>0.33</v>
      </c>
      <c r="K47" s="42"/>
      <c r="L47" s="126" t="str">
        <f t="shared" si="0"/>
        <v/>
      </c>
      <c r="M47" s="122">
        <f t="shared" si="1"/>
        <v>0</v>
      </c>
      <c r="R47" s="116"/>
    </row>
    <row r="48" spans="2:18" x14ac:dyDescent="0.35">
      <c r="B48" s="114"/>
      <c r="C48" s="68" t="s">
        <v>30</v>
      </c>
      <c r="D48" s="42"/>
      <c r="E48" s="46"/>
      <c r="F48" s="127"/>
      <c r="G48" s="75"/>
      <c r="H48" s="128"/>
      <c r="I48" s="125">
        <v>0.8</v>
      </c>
      <c r="J48" s="141">
        <v>0.25</v>
      </c>
      <c r="K48" s="42"/>
      <c r="L48" s="126" t="str">
        <f t="shared" si="0"/>
        <v/>
      </c>
      <c r="M48" s="122">
        <f t="shared" si="1"/>
        <v>0</v>
      </c>
      <c r="R48" s="116"/>
    </row>
    <row r="49" spans="2:18" x14ac:dyDescent="0.35">
      <c r="B49" s="114"/>
      <c r="C49" s="68" t="s">
        <v>33</v>
      </c>
      <c r="D49" s="42"/>
      <c r="E49" s="46"/>
      <c r="F49" s="127"/>
      <c r="G49" s="75"/>
      <c r="H49" s="128"/>
      <c r="I49" s="125">
        <v>0.86</v>
      </c>
      <c r="J49" s="141">
        <v>0.33</v>
      </c>
      <c r="K49" s="42"/>
      <c r="L49" s="126" t="str">
        <f t="shared" si="0"/>
        <v/>
      </c>
      <c r="M49" s="122">
        <f t="shared" si="1"/>
        <v>0</v>
      </c>
      <c r="R49" s="116"/>
    </row>
    <row r="50" spans="2:18" x14ac:dyDescent="0.35">
      <c r="B50" s="114"/>
      <c r="C50" s="71" t="s">
        <v>32</v>
      </c>
      <c r="D50" s="42"/>
      <c r="E50" s="46"/>
      <c r="F50" s="66"/>
      <c r="H50" s="65"/>
      <c r="I50" s="125">
        <v>0.86</v>
      </c>
      <c r="J50" s="141">
        <v>0.33</v>
      </c>
      <c r="K50" s="42"/>
      <c r="L50" s="126" t="str">
        <f t="shared" si="0"/>
        <v/>
      </c>
      <c r="M50" s="122">
        <f t="shared" si="1"/>
        <v>0</v>
      </c>
      <c r="R50" s="116"/>
    </row>
    <row r="51" spans="2:18" x14ac:dyDescent="0.35">
      <c r="B51" s="114"/>
      <c r="C51" s="75"/>
      <c r="D51" s="42"/>
      <c r="E51" s="42"/>
      <c r="F51" s="66"/>
      <c r="H51" s="65"/>
      <c r="I51" s="140"/>
      <c r="J51" s="141"/>
      <c r="K51" s="42"/>
      <c r="L51" s="126" t="str">
        <f t="shared" si="0"/>
        <v/>
      </c>
      <c r="M51" s="122">
        <f t="shared" si="1"/>
        <v>0</v>
      </c>
      <c r="R51" s="116"/>
    </row>
    <row r="52" spans="2:18" x14ac:dyDescent="0.35">
      <c r="B52" s="114"/>
      <c r="C52" s="73" t="s">
        <v>2</v>
      </c>
      <c r="D52" s="42"/>
      <c r="E52" s="46"/>
      <c r="F52" s="66"/>
      <c r="H52" s="65"/>
      <c r="I52" s="142">
        <v>0.86</v>
      </c>
      <c r="J52" s="133">
        <v>0.39</v>
      </c>
      <c r="K52" s="42"/>
      <c r="L52" s="134" t="str">
        <f t="shared" si="0"/>
        <v/>
      </c>
      <c r="M52" s="122">
        <f t="shared" si="1"/>
        <v>0</v>
      </c>
      <c r="R52" s="116"/>
    </row>
    <row r="53" spans="2:18" x14ac:dyDescent="0.35">
      <c r="B53" s="160"/>
      <c r="C53" s="168"/>
      <c r="D53" s="42"/>
      <c r="E53" s="42"/>
      <c r="F53" s="66"/>
      <c r="H53" s="65"/>
      <c r="I53" s="143"/>
      <c r="J53" s="143"/>
      <c r="K53" s="143"/>
      <c r="L53" s="143" t="str">
        <f t="shared" si="0"/>
        <v/>
      </c>
      <c r="M53" s="122"/>
      <c r="R53" s="116"/>
    </row>
    <row r="54" spans="2:18" x14ac:dyDescent="0.35">
      <c r="B54" s="114"/>
      <c r="C54" s="75"/>
      <c r="D54" s="42"/>
      <c r="E54" s="42"/>
      <c r="F54" s="66"/>
      <c r="H54" s="65"/>
      <c r="I54" s="143"/>
      <c r="J54" s="143"/>
      <c r="K54" s="42"/>
      <c r="L54" s="45"/>
      <c r="M54" s="122"/>
      <c r="R54" s="116"/>
    </row>
    <row r="55" spans="2:18" x14ac:dyDescent="0.35">
      <c r="B55" s="114"/>
      <c r="C55" s="73" t="s">
        <v>50</v>
      </c>
      <c r="D55" s="42"/>
      <c r="E55" s="129"/>
      <c r="F55" s="130"/>
      <c r="G55" s="131"/>
      <c r="H55" s="132"/>
      <c r="I55" s="144"/>
      <c r="J55" s="143"/>
      <c r="K55" s="42" t="s">
        <v>49</v>
      </c>
      <c r="L55" s="45"/>
      <c r="M55" s="122">
        <f>E55</f>
        <v>0</v>
      </c>
      <c r="N55" s="145" t="s">
        <v>3</v>
      </c>
      <c r="R55" s="116"/>
    </row>
    <row r="56" spans="2:18" x14ac:dyDescent="0.35">
      <c r="B56" s="114"/>
      <c r="D56" s="42"/>
      <c r="E56" s="42"/>
      <c r="F56" s="66"/>
      <c r="H56" s="65"/>
      <c r="I56" s="42"/>
      <c r="J56" s="42"/>
      <c r="K56" s="42"/>
      <c r="L56" s="42"/>
      <c r="M56" s="135"/>
      <c r="R56" s="116"/>
    </row>
    <row r="57" spans="2:18" x14ac:dyDescent="0.35">
      <c r="B57" s="114"/>
      <c r="C57" s="73" t="s">
        <v>13</v>
      </c>
      <c r="D57" s="42"/>
      <c r="E57" s="46"/>
      <c r="F57" s="66"/>
      <c r="H57" s="65"/>
      <c r="I57" s="42"/>
      <c r="J57" s="42"/>
      <c r="K57" s="124" t="s">
        <v>72</v>
      </c>
      <c r="L57" s="124"/>
      <c r="M57" s="122">
        <f>E57*R21</f>
        <v>0</v>
      </c>
      <c r="N57" s="145" t="s">
        <v>73</v>
      </c>
      <c r="R57" s="116"/>
    </row>
    <row r="58" spans="2:18" x14ac:dyDescent="0.35">
      <c r="B58" s="114"/>
      <c r="D58" s="42"/>
      <c r="E58" s="42"/>
      <c r="F58" s="66"/>
      <c r="H58" s="65"/>
      <c r="M58" s="115"/>
      <c r="R58" s="116"/>
    </row>
    <row r="59" spans="2:18" x14ac:dyDescent="0.35">
      <c r="B59" s="136"/>
      <c r="C59" s="78"/>
      <c r="D59" s="78"/>
      <c r="E59" s="78"/>
      <c r="F59" s="79"/>
      <c r="H59" s="77"/>
      <c r="I59" s="78"/>
      <c r="J59" s="78"/>
      <c r="K59" s="78"/>
      <c r="L59" s="78"/>
      <c r="M59" s="137"/>
      <c r="N59" s="138"/>
      <c r="O59" s="138"/>
      <c r="P59" s="138"/>
      <c r="Q59" s="138"/>
      <c r="R59" s="139"/>
    </row>
    <row r="60" spans="2:18" x14ac:dyDescent="0.35">
      <c r="M60" s="115"/>
    </row>
    <row r="63" spans="2:18" x14ac:dyDescent="0.35">
      <c r="I63" s="161"/>
    </row>
    <row r="64" spans="2:18" x14ac:dyDescent="0.35">
      <c r="I64" s="161" t="s">
        <v>4</v>
      </c>
    </row>
    <row r="65" spans="9:9" x14ac:dyDescent="0.35">
      <c r="I65" s="161" t="s">
        <v>5</v>
      </c>
    </row>
    <row r="66" spans="9:9" x14ac:dyDescent="0.35">
      <c r="I66" s="161"/>
    </row>
    <row r="67" spans="9:9" x14ac:dyDescent="0.35">
      <c r="I67" s="161"/>
    </row>
  </sheetData>
  <sheetProtection algorithmName="SHA-512" hashValue="ttAE+iiLUGkZPUPr/sGmFDfKsCruSKW9lm41T3nABhgdHTpbeVF1bGv2RtQXo9gsyWjZOs89s+WyB34DN81bkw==" saltValue="oEATxvXGMDpZu+WTQUKGag==" spinCount="100000" sheet="1" objects="1" scenarios="1"/>
  <protectedRanges>
    <protectedRange sqref="M55 M57 M20:M52" name="Område3"/>
    <protectedRange sqref="E13:E14" name="Område1_1"/>
    <protectedRange sqref="E20:E25 E27 E32:E50 E52 E29:E30 E55 E57" name="Område1_1_1"/>
  </protectedRanges>
  <mergeCells count="4">
    <mergeCell ref="H6:O14"/>
    <mergeCell ref="Q6:T10"/>
    <mergeCell ref="Q12:T13"/>
    <mergeCell ref="I18:J18"/>
  </mergeCells>
  <phoneticPr fontId="7" type="noConversion"/>
  <hyperlinks>
    <hyperlink ref="Q14" r:id="rId1" xr:uid="{00000000-0004-0000-0300-000000000000}"/>
  </hyperlinks>
  <pageMargins left="0.75" right="0.75" top="1" bottom="1" header="0.5" footer="0.5"/>
  <pageSetup paperSize="9" orientation="portrait"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W78"/>
  <sheetViews>
    <sheetView zoomScale="70" zoomScaleNormal="70" workbookViewId="0">
      <selection activeCell="B2" sqref="B2"/>
    </sheetView>
  </sheetViews>
  <sheetFormatPr defaultColWidth="9.1796875" defaultRowHeight="14.5" x14ac:dyDescent="0.35"/>
  <cols>
    <col min="1" max="1" width="17.26953125" style="1" customWidth="1"/>
    <col min="2" max="2" width="50.81640625" style="1" customWidth="1"/>
    <col min="3" max="3" width="16" style="1" bestFit="1" customWidth="1"/>
    <col min="4" max="4" width="4.453125" style="1" customWidth="1"/>
    <col min="5" max="5" width="22.7265625" style="1" customWidth="1"/>
    <col min="6" max="6" width="10.81640625" style="1" customWidth="1"/>
    <col min="7" max="8" width="9.1796875" style="1" customWidth="1"/>
    <col min="9" max="9" width="47.453125" style="36" customWidth="1"/>
    <col min="10" max="10" width="13.26953125" style="115" customWidth="1"/>
    <col min="11" max="11" width="4.453125" style="115" customWidth="1"/>
    <col min="12" max="12" width="23.453125" style="1" customWidth="1"/>
    <col min="13" max="13" width="26.1796875" style="1" customWidth="1"/>
    <col min="14" max="14" width="8" style="1" customWidth="1"/>
    <col min="15" max="15" width="29" style="179" customWidth="1"/>
    <col min="16" max="16" width="23" style="1" customWidth="1"/>
    <col min="17" max="17" width="9.81640625" style="1" customWidth="1"/>
    <col min="18" max="18" width="29.453125" style="179" customWidth="1"/>
    <col min="19" max="19" width="30.26953125" style="1" customWidth="1"/>
    <col min="20" max="20" width="8.26953125" style="1" customWidth="1"/>
    <col min="21" max="21" width="25.54296875" style="179" customWidth="1"/>
    <col min="22" max="22" width="22.7265625" style="1" customWidth="1"/>
    <col min="23" max="16384" width="9.1796875" style="1"/>
  </cols>
  <sheetData>
    <row r="2" spans="1:23" ht="20" x14ac:dyDescent="0.4">
      <c r="A2" s="81" t="s">
        <v>103</v>
      </c>
      <c r="B2" s="40">
        <f>Leveranser!D5</f>
        <v>0</v>
      </c>
      <c r="H2" s="81" t="s">
        <v>74</v>
      </c>
    </row>
    <row r="3" spans="1:23" x14ac:dyDescent="0.35">
      <c r="H3" s="103"/>
      <c r="I3" s="62"/>
      <c r="J3" s="180"/>
      <c r="K3" s="180"/>
      <c r="L3" s="111"/>
      <c r="M3" s="111"/>
      <c r="N3" s="111"/>
      <c r="O3" s="181"/>
      <c r="P3" s="111"/>
      <c r="Q3" s="111"/>
      <c r="R3" s="181"/>
      <c r="S3" s="111"/>
      <c r="T3" s="111"/>
      <c r="U3" s="181"/>
      <c r="V3" s="111"/>
      <c r="W3" s="112"/>
    </row>
    <row r="4" spans="1:23" ht="17.5" x14ac:dyDescent="0.35">
      <c r="H4" s="114"/>
      <c r="I4" s="182" t="s">
        <v>75</v>
      </c>
      <c r="J4" s="183">
        <f>SUM(J9:J54)</f>
        <v>0</v>
      </c>
      <c r="K4" s="184" t="s">
        <v>76</v>
      </c>
      <c r="L4" s="184"/>
      <c r="W4" s="116"/>
    </row>
    <row r="5" spans="1:23" ht="20" x14ac:dyDescent="0.4">
      <c r="B5" s="38"/>
      <c r="H5" s="114"/>
      <c r="I5" s="185" t="s">
        <v>77</v>
      </c>
      <c r="J5" s="183">
        <f>Leveranser!D9</f>
        <v>0</v>
      </c>
      <c r="K5" s="1"/>
      <c r="W5" s="116"/>
    </row>
    <row r="6" spans="1:23" ht="19.5" customHeight="1" x14ac:dyDescent="0.35">
      <c r="B6" s="186"/>
      <c r="C6" s="187"/>
      <c r="D6" s="187"/>
      <c r="E6" s="187"/>
      <c r="F6" s="163"/>
      <c r="H6" s="114"/>
      <c r="I6" s="188" t="s">
        <v>10</v>
      </c>
      <c r="J6" s="189" t="str">
        <f>IF(ISERROR(J5/J4),"",J5/J4)</f>
        <v/>
      </c>
      <c r="K6" s="184" t="s">
        <v>78</v>
      </c>
      <c r="L6" s="184"/>
      <c r="W6" s="116"/>
    </row>
    <row r="7" spans="1:23" ht="20" x14ac:dyDescent="0.4">
      <c r="B7" s="38" t="s">
        <v>110</v>
      </c>
      <c r="C7" s="190"/>
      <c r="D7" s="190"/>
      <c r="E7" s="187"/>
      <c r="F7" s="163"/>
      <c r="H7" s="114"/>
      <c r="R7" s="191"/>
      <c r="W7" s="116"/>
    </row>
    <row r="8" spans="1:23" ht="44.5" x14ac:dyDescent="0.35">
      <c r="B8" s="192" t="s">
        <v>79</v>
      </c>
      <c r="C8" s="193" t="str">
        <f>IF(ISERROR(M62),"",M62)</f>
        <v/>
      </c>
      <c r="D8" s="193"/>
      <c r="E8" s="194"/>
      <c r="F8" s="195"/>
      <c r="H8" s="114"/>
      <c r="I8" s="196" t="s">
        <v>80</v>
      </c>
      <c r="J8" s="197" t="s">
        <v>12</v>
      </c>
      <c r="K8" s="197"/>
      <c r="L8" s="198" t="s">
        <v>81</v>
      </c>
      <c r="M8" s="199" t="s">
        <v>82</v>
      </c>
      <c r="N8" s="199"/>
      <c r="O8" s="198" t="s">
        <v>83</v>
      </c>
      <c r="P8" s="199" t="s">
        <v>84</v>
      </c>
      <c r="Q8" s="199"/>
      <c r="R8" s="198" t="s">
        <v>85</v>
      </c>
      <c r="S8" s="199" t="s">
        <v>86</v>
      </c>
      <c r="T8" s="199"/>
      <c r="U8" s="198" t="s">
        <v>87</v>
      </c>
      <c r="V8" s="199" t="s">
        <v>88</v>
      </c>
      <c r="W8" s="200"/>
    </row>
    <row r="9" spans="1:23" ht="15.5" x14ac:dyDescent="0.35">
      <c r="B9" s="201"/>
      <c r="C9" s="202"/>
      <c r="D9" s="202"/>
      <c r="E9" s="203"/>
      <c r="F9" s="204"/>
      <c r="H9" s="114"/>
      <c r="I9" s="67" t="s">
        <v>27</v>
      </c>
      <c r="J9" s="122">
        <f>VLOOKUP(I9,Värmeproduktion!$C$4:$E$69,3,FALSE)+VLOOKUP(I9,Värmeproduktion!$P$4:$R$69,3,FALSE)+VLOOKUP(I9,Kraftvärmeproduktion!$C$5:$O$59,11,FALSE)</f>
        <v>0</v>
      </c>
      <c r="K9" s="122"/>
      <c r="L9" s="205">
        <v>1.1499999999999999</v>
      </c>
      <c r="M9" s="122">
        <f t="shared" ref="M9:M14" si="0">$J9*$L9</f>
        <v>0</v>
      </c>
      <c r="N9" s="122"/>
      <c r="O9" s="206">
        <v>370</v>
      </c>
      <c r="P9" s="207">
        <f t="shared" ref="P9:P14" si="1">$J9*$O9</f>
        <v>0</v>
      </c>
      <c r="Q9" s="207"/>
      <c r="R9" s="206">
        <v>14</v>
      </c>
      <c r="S9" s="207">
        <f t="shared" ref="S9:S14" si="2">$J9*$R9</f>
        <v>0</v>
      </c>
      <c r="T9" s="207"/>
      <c r="U9" s="208">
        <v>1</v>
      </c>
      <c r="V9" s="207">
        <f t="shared" ref="V9:V14" si="3">$J9*$U9</f>
        <v>0</v>
      </c>
      <c r="W9" s="200"/>
    </row>
    <row r="10" spans="1:23" ht="16.5" customHeight="1" x14ac:dyDescent="0.4">
      <c r="B10" s="201" t="s">
        <v>89</v>
      </c>
      <c r="C10" s="209" t="str">
        <f>IF(ISERROR(P62),"",P62)</f>
        <v/>
      </c>
      <c r="D10" s="202"/>
      <c r="E10" s="203"/>
      <c r="F10" s="204"/>
      <c r="H10" s="114"/>
      <c r="I10" s="210" t="s">
        <v>28</v>
      </c>
      <c r="J10" s="122">
        <f>VLOOKUP(I10,Värmeproduktion!$C$4:$E$69,3,FALSE)+VLOOKUP(I10,Värmeproduktion!$P$4:$R$69,3,FALSE)+VLOOKUP(I10,Kraftvärmeproduktion!$C$5:$O$59,11,FALSE)</f>
        <v>0</v>
      </c>
      <c r="K10" s="122"/>
      <c r="L10" s="205">
        <v>1.1100000000000001</v>
      </c>
      <c r="M10" s="122">
        <f t="shared" si="0"/>
        <v>0</v>
      </c>
      <c r="N10" s="122"/>
      <c r="O10" s="206">
        <v>268</v>
      </c>
      <c r="P10" s="207">
        <f t="shared" si="1"/>
        <v>0</v>
      </c>
      <c r="Q10" s="207"/>
      <c r="R10" s="206">
        <v>22</v>
      </c>
      <c r="S10" s="207">
        <f t="shared" si="2"/>
        <v>0</v>
      </c>
      <c r="T10" s="207"/>
      <c r="U10" s="208">
        <v>1</v>
      </c>
      <c r="V10" s="207">
        <f t="shared" si="3"/>
        <v>0</v>
      </c>
      <c r="W10" s="200"/>
    </row>
    <row r="11" spans="1:23" ht="15.5" x14ac:dyDescent="0.35">
      <c r="B11" s="201"/>
      <c r="C11" s="211"/>
      <c r="D11" s="211"/>
      <c r="E11" s="212"/>
      <c r="F11" s="204"/>
      <c r="H11" s="114"/>
      <c r="I11" s="68" t="s">
        <v>41</v>
      </c>
      <c r="J11" s="122">
        <f>VLOOKUP(I11,Värmeproduktion!$C$4:$E$69,3,FALSE)+VLOOKUP(I11,Värmeproduktion!$P$4:$R$69,3,FALSE)+VLOOKUP(I11,Kraftvärmeproduktion!$C$5:$O$59,11,FALSE)</f>
        <v>0</v>
      </c>
      <c r="K11" s="122"/>
      <c r="L11" s="205">
        <v>1.1100000000000001</v>
      </c>
      <c r="M11" s="122">
        <f t="shared" si="0"/>
        <v>0</v>
      </c>
      <c r="N11" s="122"/>
      <c r="O11" s="206">
        <v>275</v>
      </c>
      <c r="P11" s="207">
        <f t="shared" si="1"/>
        <v>0</v>
      </c>
      <c r="Q11" s="207"/>
      <c r="R11" s="206">
        <v>22</v>
      </c>
      <c r="S11" s="207">
        <f t="shared" si="2"/>
        <v>0</v>
      </c>
      <c r="T11" s="207"/>
      <c r="U11" s="208">
        <v>1</v>
      </c>
      <c r="V11" s="207">
        <f t="shared" si="3"/>
        <v>0</v>
      </c>
      <c r="W11" s="200"/>
    </row>
    <row r="12" spans="1:23" ht="16.5" x14ac:dyDescent="0.4">
      <c r="B12" s="213" t="s">
        <v>90</v>
      </c>
      <c r="C12" s="211" t="str">
        <f>IF(ISERROR(S62),"",S62)</f>
        <v/>
      </c>
      <c r="D12" s="202"/>
      <c r="E12" s="212"/>
      <c r="F12" s="204"/>
      <c r="H12" s="114"/>
      <c r="I12" s="210" t="s">
        <v>22</v>
      </c>
      <c r="J12" s="122">
        <f>VLOOKUP(I12,Värmeproduktion!$C$4:$E$69,3,FALSE)+VLOOKUP(I12,Värmeproduktion!$P$4:$R$69,3,FALSE)+VLOOKUP(I12,Kraftvärmeproduktion!$C$5:$O$59,11,FALSE)</f>
        <v>0</v>
      </c>
      <c r="K12" s="122"/>
      <c r="L12" s="205">
        <v>1.1100000000000001</v>
      </c>
      <c r="M12" s="122">
        <f t="shared" si="0"/>
        <v>0</v>
      </c>
      <c r="N12" s="122"/>
      <c r="O12" s="206">
        <v>275</v>
      </c>
      <c r="P12" s="207">
        <f t="shared" si="1"/>
        <v>0</v>
      </c>
      <c r="Q12" s="207"/>
      <c r="R12" s="206">
        <v>22</v>
      </c>
      <c r="S12" s="207">
        <f t="shared" si="2"/>
        <v>0</v>
      </c>
      <c r="T12" s="207"/>
      <c r="U12" s="208">
        <v>1</v>
      </c>
      <c r="V12" s="207">
        <f t="shared" si="3"/>
        <v>0</v>
      </c>
      <c r="W12" s="200"/>
    </row>
    <row r="13" spans="1:23" ht="15.5" x14ac:dyDescent="0.35">
      <c r="B13" s="201"/>
      <c r="C13" s="202"/>
      <c r="D13" s="202"/>
      <c r="E13" s="203"/>
      <c r="F13" s="204"/>
      <c r="H13" s="114"/>
      <c r="I13" s="68" t="s">
        <v>23</v>
      </c>
      <c r="J13" s="122">
        <f>VLOOKUP(I13,Värmeproduktion!$C$4:$E$69,3,FALSE)+VLOOKUP(I13,Värmeproduktion!$P$4:$R$69,3,FALSE)+VLOOKUP(I13,Kraftvärmeproduktion!$C$5:$O$59,11,FALSE)</f>
        <v>0</v>
      </c>
      <c r="K13" s="122"/>
      <c r="L13" s="205">
        <v>1.0900000000000001</v>
      </c>
      <c r="M13" s="122">
        <f t="shared" si="0"/>
        <v>0</v>
      </c>
      <c r="N13" s="122"/>
      <c r="O13" s="206">
        <v>200</v>
      </c>
      <c r="P13" s="207">
        <f t="shared" si="1"/>
        <v>0</v>
      </c>
      <c r="Q13" s="207"/>
      <c r="R13" s="206">
        <v>45</v>
      </c>
      <c r="S13" s="207">
        <f t="shared" si="2"/>
        <v>0</v>
      </c>
      <c r="T13" s="207"/>
      <c r="U13" s="208">
        <v>1</v>
      </c>
      <c r="V13" s="207">
        <f t="shared" si="3"/>
        <v>0</v>
      </c>
      <c r="W13" s="200"/>
    </row>
    <row r="14" spans="1:23" ht="15.5" x14ac:dyDescent="0.35">
      <c r="B14" s="201" t="s">
        <v>15</v>
      </c>
      <c r="C14" s="202" t="str">
        <f>IF(ISERROR(V62),"",V62)</f>
        <v/>
      </c>
      <c r="D14" s="202"/>
      <c r="E14" s="203"/>
      <c r="F14" s="204"/>
      <c r="H14" s="114"/>
      <c r="I14" s="71" t="s">
        <v>24</v>
      </c>
      <c r="J14" s="122">
        <f>VLOOKUP(I14,Värmeproduktion!$C$4:$E$69,3,FALSE)+VLOOKUP(I14,Värmeproduktion!$P$4:$R$69,3,FALSE)+VLOOKUP(I14,Kraftvärmeproduktion!$C$5:$O$59,11,FALSE)</f>
        <v>0</v>
      </c>
      <c r="K14" s="122"/>
      <c r="L14" s="205">
        <v>1.1100000000000001</v>
      </c>
      <c r="M14" s="122">
        <f t="shared" si="0"/>
        <v>0</v>
      </c>
      <c r="N14" s="122"/>
      <c r="O14" s="206">
        <v>275</v>
      </c>
      <c r="P14" s="207">
        <f t="shared" si="1"/>
        <v>0</v>
      </c>
      <c r="Q14" s="207"/>
      <c r="R14" s="206">
        <v>22</v>
      </c>
      <c r="S14" s="207">
        <f t="shared" si="2"/>
        <v>0</v>
      </c>
      <c r="T14" s="207"/>
      <c r="U14" s="208">
        <v>1</v>
      </c>
      <c r="V14" s="207">
        <f t="shared" si="3"/>
        <v>0</v>
      </c>
      <c r="W14" s="200"/>
    </row>
    <row r="15" spans="1:23" ht="15.5" x14ac:dyDescent="0.35">
      <c r="B15" s="214"/>
      <c r="C15" s="215"/>
      <c r="D15" s="215"/>
      <c r="E15" s="215"/>
      <c r="F15" s="216"/>
      <c r="H15" s="114"/>
      <c r="I15" s="72"/>
      <c r="J15" s="122"/>
      <c r="K15" s="122"/>
      <c r="L15" s="205"/>
      <c r="M15" s="122"/>
      <c r="N15" s="122"/>
      <c r="O15" s="206"/>
      <c r="P15" s="207"/>
      <c r="Q15" s="207"/>
      <c r="R15" s="206"/>
      <c r="S15" s="207"/>
      <c r="T15" s="207"/>
      <c r="U15" s="208"/>
      <c r="V15" s="207"/>
      <c r="W15" s="200"/>
    </row>
    <row r="16" spans="1:23" ht="18.75" customHeight="1" x14ac:dyDescent="0.35">
      <c r="H16" s="114"/>
      <c r="I16" s="73" t="s">
        <v>21</v>
      </c>
      <c r="J16" s="122">
        <f>VLOOKUP(I16,Värmeproduktion!$C$4:$E$69,3,FALSE)+VLOOKUP(I16,Värmeproduktion!$P$4:$R$69,3,FALSE)+VLOOKUP(I16,Kraftvärmeproduktion!$C$5:$O$59,11,FALSE)</f>
        <v>0</v>
      </c>
      <c r="K16" s="122"/>
      <c r="L16" s="205">
        <v>0.04</v>
      </c>
      <c r="M16" s="122">
        <f>$J16*$L16</f>
        <v>0</v>
      </c>
      <c r="N16" s="122"/>
      <c r="O16" s="206">
        <v>144.5</v>
      </c>
      <c r="P16" s="207">
        <f>$J16*$O16</f>
        <v>0</v>
      </c>
      <c r="Q16" s="207"/>
      <c r="R16" s="206">
        <v>3</v>
      </c>
      <c r="S16" s="207">
        <f>$J16*$R16</f>
        <v>0</v>
      </c>
      <c r="T16" s="207"/>
      <c r="U16" s="208">
        <v>0</v>
      </c>
      <c r="V16" s="207">
        <f>$J16*$U16</f>
        <v>0</v>
      </c>
      <c r="W16" s="200"/>
    </row>
    <row r="17" spans="2:23" ht="20" x14ac:dyDescent="0.4">
      <c r="B17" s="38" t="s">
        <v>91</v>
      </c>
      <c r="H17" s="114"/>
      <c r="I17" s="74"/>
      <c r="J17" s="122"/>
      <c r="K17" s="122"/>
      <c r="L17" s="205"/>
      <c r="M17" s="122"/>
      <c r="N17" s="122"/>
      <c r="O17" s="206"/>
      <c r="P17" s="207"/>
      <c r="Q17" s="207"/>
      <c r="R17" s="206"/>
      <c r="S17" s="207"/>
      <c r="T17" s="207"/>
      <c r="U17" s="208"/>
      <c r="V17" s="207"/>
      <c r="W17" s="200"/>
    </row>
    <row r="18" spans="2:23" ht="31" x14ac:dyDescent="0.35">
      <c r="B18" s="217"/>
      <c r="C18" s="218" t="s">
        <v>92</v>
      </c>
      <c r="D18" s="218"/>
      <c r="E18" s="219" t="s">
        <v>114</v>
      </c>
      <c r="F18" s="220"/>
      <c r="H18" s="114"/>
      <c r="I18" s="67" t="s">
        <v>0</v>
      </c>
      <c r="J18" s="122">
        <f>VLOOKUP(I18,Värmeproduktion!$C$4:$E$69,3,FALSE)+VLOOKUP(I18,Värmeproduktion!$P$4:$R$69,3,FALSE)+VLOOKUP(I18,Kraftvärmeproduktion!$C$5:$O$59,11,FALSE)</f>
        <v>0</v>
      </c>
      <c r="K18" s="122"/>
      <c r="L18" s="205">
        <v>0.15</v>
      </c>
      <c r="M18" s="122">
        <f>$J18*$L18</f>
        <v>0</v>
      </c>
      <c r="N18" s="122"/>
      <c r="O18" s="206">
        <v>0.2</v>
      </c>
      <c r="P18" s="207">
        <f>$J18*$O18</f>
        <v>0</v>
      </c>
      <c r="Q18" s="207"/>
      <c r="R18" s="206">
        <v>12</v>
      </c>
      <c r="S18" s="207">
        <f>$J18*$R18</f>
        <v>0</v>
      </c>
      <c r="T18" s="207"/>
      <c r="U18" s="208">
        <v>0</v>
      </c>
      <c r="V18" s="207">
        <f>$J18*$U18</f>
        <v>0</v>
      </c>
      <c r="W18" s="200"/>
    </row>
    <row r="19" spans="2:23" ht="15.5" x14ac:dyDescent="0.35">
      <c r="B19" s="221" t="s">
        <v>26</v>
      </c>
      <c r="C19" s="222">
        <v>2.2999999999999998</v>
      </c>
      <c r="D19" s="222"/>
      <c r="E19" s="223"/>
      <c r="F19" s="224"/>
      <c r="H19" s="114"/>
      <c r="I19" s="71" t="s">
        <v>1</v>
      </c>
      <c r="J19" s="122">
        <f>VLOOKUP(I19,Värmeproduktion!$C$4:$E$69,3,FALSE)+VLOOKUP(I19,Värmeproduktion!$P$4:$R$69,3,FALSE)+VLOOKUP(I19,Kraftvärmeproduktion!$C$5:$O$59,11,FALSE)</f>
        <v>0</v>
      </c>
      <c r="K19" s="122"/>
      <c r="L19" s="205">
        <v>0</v>
      </c>
      <c r="M19" s="122">
        <f>$J19*$L19</f>
        <v>0</v>
      </c>
      <c r="N19" s="122"/>
      <c r="O19" s="206">
        <v>0</v>
      </c>
      <c r="P19" s="207">
        <f>$J19*$O19</f>
        <v>0</v>
      </c>
      <c r="Q19" s="207"/>
      <c r="R19" s="206">
        <v>0</v>
      </c>
      <c r="S19" s="207">
        <f>$J19*$R19</f>
        <v>0</v>
      </c>
      <c r="T19" s="207"/>
      <c r="U19" s="208">
        <v>0</v>
      </c>
      <c r="V19" s="207">
        <f>$J19*$U19</f>
        <v>0</v>
      </c>
      <c r="W19" s="200"/>
    </row>
    <row r="20" spans="2:23" ht="15.5" x14ac:dyDescent="0.35">
      <c r="B20" s="221" t="s">
        <v>25</v>
      </c>
      <c r="C20" s="222">
        <v>372</v>
      </c>
      <c r="D20" s="222"/>
      <c r="E20" s="223"/>
      <c r="F20" s="224"/>
      <c r="H20" s="114"/>
      <c r="I20" s="74"/>
      <c r="J20" s="122"/>
      <c r="K20" s="122"/>
      <c r="L20" s="205"/>
      <c r="M20" s="122"/>
      <c r="N20" s="122"/>
      <c r="O20" s="206"/>
      <c r="P20" s="207"/>
      <c r="Q20" s="207"/>
      <c r="R20" s="206"/>
      <c r="S20" s="207"/>
      <c r="T20" s="207"/>
      <c r="U20" s="208"/>
      <c r="V20" s="207"/>
      <c r="W20" s="200"/>
    </row>
    <row r="21" spans="2:23" ht="15.5" x14ac:dyDescent="0.35">
      <c r="B21" s="221" t="s">
        <v>15</v>
      </c>
      <c r="C21" s="222">
        <v>0.55000000000000004</v>
      </c>
      <c r="D21" s="222"/>
      <c r="E21" s="223"/>
      <c r="F21" s="224"/>
      <c r="H21" s="114"/>
      <c r="I21" s="67" t="s">
        <v>18</v>
      </c>
      <c r="J21" s="122">
        <f>VLOOKUP(I21,Värmeproduktion!$C$4:$E$69,3,FALSE)+VLOOKUP(I21,Värmeproduktion!$P$4:$R$69,3,FALSE)+VLOOKUP(I21,Kraftvärmeproduktion!$C$5:$O$59,11,FALSE)</f>
        <v>0</v>
      </c>
      <c r="K21" s="122"/>
      <c r="L21" s="205">
        <v>0.05</v>
      </c>
      <c r="M21" s="122">
        <f t="shared" ref="M21:M35" si="4">$J21*$L21</f>
        <v>0</v>
      </c>
      <c r="N21" s="122"/>
      <c r="O21" s="206">
        <v>4</v>
      </c>
      <c r="P21" s="207">
        <f t="shared" ref="P21:P35" si="5">$J21*$O21</f>
        <v>0</v>
      </c>
      <c r="Q21" s="207"/>
      <c r="R21" s="206">
        <v>3</v>
      </c>
      <c r="S21" s="207">
        <f t="shared" ref="S21:S35" si="6">$J21*$R21</f>
        <v>0</v>
      </c>
      <c r="T21" s="207"/>
      <c r="U21" s="208">
        <v>0</v>
      </c>
      <c r="V21" s="207">
        <f t="shared" ref="V21:V35" si="7">$J21*$U21</f>
        <v>0</v>
      </c>
      <c r="W21" s="200"/>
    </row>
    <row r="22" spans="2:23" ht="15.5" x14ac:dyDescent="0.35">
      <c r="B22" s="221" t="s">
        <v>48</v>
      </c>
      <c r="C22" s="225" t="s">
        <v>93</v>
      </c>
      <c r="D22" s="222"/>
      <c r="E22" s="226"/>
      <c r="F22" s="227"/>
      <c r="H22" s="114"/>
      <c r="I22" s="68" t="s">
        <v>36</v>
      </c>
      <c r="J22" s="122">
        <f>VLOOKUP(I22,Värmeproduktion!$C$4:$E$69,3,FALSE)+VLOOKUP(I22,Värmeproduktion!$P$4:$R$69,3,FALSE)+VLOOKUP(I22,Kraftvärmeproduktion!$C$5:$O$59,11,FALSE)</f>
        <v>0</v>
      </c>
      <c r="K22" s="122"/>
      <c r="L22" s="205">
        <v>0.03</v>
      </c>
      <c r="M22" s="122">
        <f t="shared" si="4"/>
        <v>0</v>
      </c>
      <c r="N22" s="122"/>
      <c r="O22" s="206">
        <v>4</v>
      </c>
      <c r="P22" s="207">
        <f t="shared" si="5"/>
        <v>0</v>
      </c>
      <c r="Q22" s="207"/>
      <c r="R22" s="206">
        <v>7</v>
      </c>
      <c r="S22" s="207">
        <f t="shared" si="6"/>
        <v>0</v>
      </c>
      <c r="T22" s="207"/>
      <c r="U22" s="208">
        <v>0</v>
      </c>
      <c r="V22" s="207">
        <f t="shared" si="7"/>
        <v>0</v>
      </c>
      <c r="W22" s="200"/>
    </row>
    <row r="23" spans="2:23" x14ac:dyDescent="0.35">
      <c r="B23" s="228"/>
      <c r="C23" s="229"/>
      <c r="D23" s="229"/>
      <c r="E23" s="229"/>
      <c r="F23" s="230"/>
      <c r="H23" s="114"/>
      <c r="I23" s="68" t="s">
        <v>35</v>
      </c>
      <c r="J23" s="122">
        <f>VLOOKUP(I23,Värmeproduktion!$C$4:$E$69,3,FALSE)+VLOOKUP(I23,Värmeproduktion!$P$4:$R$69,3,FALSE)+VLOOKUP(I23,Kraftvärmeproduktion!$C$5:$O$59,11,FALSE)</f>
        <v>0</v>
      </c>
      <c r="K23" s="122"/>
      <c r="L23" s="205">
        <v>0.03</v>
      </c>
      <c r="M23" s="122">
        <f t="shared" si="4"/>
        <v>0</v>
      </c>
      <c r="N23" s="122"/>
      <c r="O23" s="206">
        <v>4</v>
      </c>
      <c r="P23" s="207">
        <f t="shared" si="5"/>
        <v>0</v>
      </c>
      <c r="Q23" s="207"/>
      <c r="R23" s="206">
        <v>7</v>
      </c>
      <c r="S23" s="207">
        <f t="shared" si="6"/>
        <v>0</v>
      </c>
      <c r="T23" s="207"/>
      <c r="U23" s="208">
        <v>0</v>
      </c>
      <c r="V23" s="207">
        <f t="shared" si="7"/>
        <v>0</v>
      </c>
      <c r="W23" s="200"/>
    </row>
    <row r="24" spans="2:23" x14ac:dyDescent="0.35">
      <c r="B24" s="1" t="s">
        <v>94</v>
      </c>
      <c r="H24" s="114"/>
      <c r="I24" s="68" t="s">
        <v>29</v>
      </c>
      <c r="J24" s="122">
        <f>VLOOKUP(I24,Värmeproduktion!$C$4:$E$69,3,FALSE)+VLOOKUP(I24,Värmeproduktion!$P$4:$R$69,3,FALSE)+VLOOKUP(I24,Kraftvärmeproduktion!$C$5:$O$59,11,FALSE)</f>
        <v>0</v>
      </c>
      <c r="K24" s="122"/>
      <c r="L24" s="205">
        <v>0.03</v>
      </c>
      <c r="M24" s="122">
        <f t="shared" si="4"/>
        <v>0</v>
      </c>
      <c r="N24" s="122"/>
      <c r="O24" s="206">
        <v>4</v>
      </c>
      <c r="P24" s="207">
        <f t="shared" si="5"/>
        <v>0</v>
      </c>
      <c r="Q24" s="207"/>
      <c r="R24" s="206">
        <v>7</v>
      </c>
      <c r="S24" s="207">
        <f t="shared" si="6"/>
        <v>0</v>
      </c>
      <c r="T24" s="207"/>
      <c r="U24" s="208">
        <v>0</v>
      </c>
      <c r="V24" s="207">
        <f t="shared" si="7"/>
        <v>0</v>
      </c>
      <c r="W24" s="200"/>
    </row>
    <row r="25" spans="2:23" x14ac:dyDescent="0.35">
      <c r="B25" t="s">
        <v>120</v>
      </c>
      <c r="H25" s="114"/>
      <c r="I25" s="68" t="s">
        <v>42</v>
      </c>
      <c r="J25" s="122">
        <f>VLOOKUP(I25,Värmeproduktion!$C$4:$E$69,3,FALSE)+VLOOKUP(I25,Värmeproduktion!$P$4:$R$69,3,FALSE)+VLOOKUP(I25,Kraftvärmeproduktion!$C$5:$O$59,11,FALSE)</f>
        <v>0</v>
      </c>
      <c r="K25" s="122"/>
      <c r="L25" s="205">
        <v>0.03</v>
      </c>
      <c r="M25" s="122">
        <f t="shared" si="4"/>
        <v>0</v>
      </c>
      <c r="N25" s="122"/>
      <c r="O25" s="206">
        <v>4</v>
      </c>
      <c r="P25" s="207">
        <f t="shared" si="5"/>
        <v>0</v>
      </c>
      <c r="Q25" s="207"/>
      <c r="R25" s="206">
        <v>7</v>
      </c>
      <c r="S25" s="207">
        <f t="shared" si="6"/>
        <v>0</v>
      </c>
      <c r="T25" s="207"/>
      <c r="U25" s="208">
        <v>0</v>
      </c>
      <c r="V25" s="207">
        <f t="shared" si="7"/>
        <v>0</v>
      </c>
      <c r="W25" s="200"/>
    </row>
    <row r="26" spans="2:23" x14ac:dyDescent="0.35">
      <c r="H26" s="114"/>
      <c r="I26" s="68" t="s">
        <v>34</v>
      </c>
      <c r="J26" s="122">
        <f>VLOOKUP(I26,Värmeproduktion!$C$4:$E$69,3,FALSE)+VLOOKUP(I26,Värmeproduktion!$P$4:$R$69,3,FALSE)+VLOOKUP(I26,Kraftvärmeproduktion!$C$5:$O$59,11,FALSE)</f>
        <v>0</v>
      </c>
      <c r="K26" s="122"/>
      <c r="L26" s="205">
        <v>0.11</v>
      </c>
      <c r="M26" s="122">
        <f t="shared" si="4"/>
        <v>0</v>
      </c>
      <c r="N26" s="122"/>
      <c r="O26" s="206">
        <v>4</v>
      </c>
      <c r="P26" s="207">
        <f t="shared" si="5"/>
        <v>0</v>
      </c>
      <c r="Q26" s="207"/>
      <c r="R26" s="206">
        <v>14</v>
      </c>
      <c r="S26" s="207">
        <f t="shared" si="6"/>
        <v>0</v>
      </c>
      <c r="T26" s="207"/>
      <c r="U26" s="208">
        <v>0</v>
      </c>
      <c r="V26" s="207">
        <f t="shared" si="7"/>
        <v>0</v>
      </c>
      <c r="W26" s="200"/>
    </row>
    <row r="27" spans="2:23" x14ac:dyDescent="0.35">
      <c r="H27" s="114"/>
      <c r="I27" s="68" t="s">
        <v>19</v>
      </c>
      <c r="J27" s="122">
        <f>VLOOKUP(I27,Värmeproduktion!$C$4:$E$69,3,FALSE)+VLOOKUP(I27,Värmeproduktion!$P$4:$R$69,3,FALSE)+VLOOKUP(I27,Kraftvärmeproduktion!$C$5:$O$59,11,FALSE)</f>
        <v>0</v>
      </c>
      <c r="K27" s="122"/>
      <c r="L27" s="205">
        <v>0.04</v>
      </c>
      <c r="M27" s="122">
        <f t="shared" si="4"/>
        <v>0</v>
      </c>
      <c r="N27" s="122"/>
      <c r="O27" s="206">
        <v>1</v>
      </c>
      <c r="P27" s="207">
        <f t="shared" si="5"/>
        <v>0</v>
      </c>
      <c r="Q27" s="207"/>
      <c r="R27" s="206">
        <v>4</v>
      </c>
      <c r="S27" s="207">
        <f t="shared" si="6"/>
        <v>0</v>
      </c>
      <c r="T27" s="207"/>
      <c r="U27" s="208">
        <v>0</v>
      </c>
      <c r="V27" s="207">
        <f t="shared" si="7"/>
        <v>0</v>
      </c>
      <c r="W27" s="200"/>
    </row>
    <row r="28" spans="2:23" x14ac:dyDescent="0.35">
      <c r="H28" s="114"/>
      <c r="I28" s="68" t="s">
        <v>17</v>
      </c>
      <c r="J28" s="122">
        <f>VLOOKUP(I28,Värmeproduktion!$C$4:$E$69,3,FALSE)+VLOOKUP(I28,Värmeproduktion!$P$4:$R$69,3,FALSE)+VLOOKUP(I28,Kraftvärmeproduktion!$C$5:$O$59,11,FALSE)</f>
        <v>0</v>
      </c>
      <c r="K28" s="122"/>
      <c r="L28" s="205">
        <v>0.04</v>
      </c>
      <c r="M28" s="122">
        <f t="shared" si="4"/>
        <v>0</v>
      </c>
      <c r="N28" s="122"/>
      <c r="O28" s="206">
        <v>1</v>
      </c>
      <c r="P28" s="207">
        <f t="shared" si="5"/>
        <v>0</v>
      </c>
      <c r="Q28" s="207"/>
      <c r="R28" s="206">
        <v>4</v>
      </c>
      <c r="S28" s="207">
        <f t="shared" si="6"/>
        <v>0</v>
      </c>
      <c r="T28" s="207"/>
      <c r="U28" s="208">
        <v>0</v>
      </c>
      <c r="V28" s="207">
        <f t="shared" si="7"/>
        <v>0</v>
      </c>
      <c r="W28" s="200"/>
    </row>
    <row r="29" spans="2:23" x14ac:dyDescent="0.35">
      <c r="H29" s="114"/>
      <c r="I29" s="68" t="s">
        <v>149</v>
      </c>
      <c r="J29" s="122">
        <f>VLOOKUP(I29,Värmeproduktion!$C$4:$E$69,3,FALSE)+VLOOKUP(I29,Värmeproduktion!$P$4:$R$69,3,FALSE)+VLOOKUP(I29,Kraftvärmeproduktion!$C$5:$O$59,11,FALSE)</f>
        <v>0</v>
      </c>
      <c r="K29" s="122"/>
      <c r="L29" s="205">
        <v>0.46</v>
      </c>
      <c r="M29" s="122">
        <f t="shared" si="4"/>
        <v>0</v>
      </c>
      <c r="N29" s="122"/>
      <c r="O29" s="206">
        <v>0.72000000000000008</v>
      </c>
      <c r="P29" s="207">
        <f t="shared" si="5"/>
        <v>0</v>
      </c>
      <c r="Q29" s="207"/>
      <c r="R29" s="206">
        <v>113.4</v>
      </c>
      <c r="S29" s="207">
        <f t="shared" si="6"/>
        <v>0</v>
      </c>
      <c r="T29" s="207"/>
      <c r="U29" s="208">
        <v>0</v>
      </c>
      <c r="V29" s="207">
        <f t="shared" si="7"/>
        <v>0</v>
      </c>
      <c r="W29" s="200"/>
    </row>
    <row r="30" spans="2:23" x14ac:dyDescent="0.35">
      <c r="H30" s="114"/>
      <c r="I30" s="68" t="s">
        <v>150</v>
      </c>
      <c r="J30" s="122">
        <f>VLOOKUP(I30,Värmeproduktion!$C$4:$E$69,3,FALSE)+VLOOKUP(I30,Värmeproduktion!$P$4:$R$69,3,FALSE)+VLOOKUP(I30,Kraftvärmeproduktion!$C$5:$O$59,11,FALSE)</f>
        <v>0</v>
      </c>
      <c r="K30" s="122"/>
      <c r="L30" s="205">
        <v>0.14000000000000001</v>
      </c>
      <c r="M30" s="122">
        <f t="shared" si="4"/>
        <v>0</v>
      </c>
      <c r="N30" s="122"/>
      <c r="O30" s="206">
        <v>0.72000000000000008</v>
      </c>
      <c r="P30" s="207">
        <f t="shared" si="5"/>
        <v>0</v>
      </c>
      <c r="Q30" s="207"/>
      <c r="R30" s="206">
        <v>42.480000000000004</v>
      </c>
      <c r="S30" s="207">
        <f t="shared" si="6"/>
        <v>0</v>
      </c>
      <c r="T30" s="207"/>
      <c r="U30" s="208">
        <v>0</v>
      </c>
      <c r="V30" s="207">
        <f t="shared" si="7"/>
        <v>0</v>
      </c>
      <c r="W30" s="200"/>
    </row>
    <row r="31" spans="2:23" x14ac:dyDescent="0.35">
      <c r="H31" s="114"/>
      <c r="I31" s="68" t="s">
        <v>151</v>
      </c>
      <c r="J31" s="122">
        <f>VLOOKUP(I31,Värmeproduktion!$C$4:$E$69,3,FALSE)+VLOOKUP(I31,Värmeproduktion!$P$4:$R$69,3,FALSE)+VLOOKUP(I31,Kraftvärmeproduktion!$C$5:$O$59,11,FALSE)</f>
        <v>0</v>
      </c>
      <c r="K31" s="122"/>
      <c r="L31" s="205">
        <v>1.54</v>
      </c>
      <c r="M31" s="122">
        <f t="shared" si="4"/>
        <v>0</v>
      </c>
      <c r="N31" s="122"/>
      <c r="O31" s="206">
        <v>0.72000000000000008</v>
      </c>
      <c r="P31" s="207">
        <f t="shared" si="5"/>
        <v>0</v>
      </c>
      <c r="Q31" s="207"/>
      <c r="R31" s="206">
        <v>218.88</v>
      </c>
      <c r="S31" s="207">
        <f t="shared" si="6"/>
        <v>0</v>
      </c>
      <c r="T31" s="207"/>
      <c r="U31" s="208">
        <v>0</v>
      </c>
      <c r="V31" s="207">
        <f t="shared" si="7"/>
        <v>0</v>
      </c>
      <c r="W31" s="200"/>
    </row>
    <row r="32" spans="2:23" x14ac:dyDescent="0.35">
      <c r="H32" s="114"/>
      <c r="I32" s="68" t="s">
        <v>152</v>
      </c>
      <c r="J32" s="122">
        <f>VLOOKUP(I32,Värmeproduktion!$C$4:$E$69,3,FALSE)+VLOOKUP(I32,Värmeproduktion!$P$4:$R$69,3,FALSE)+VLOOKUP(I32,Kraftvärmeproduktion!$C$5:$O$59,11,FALSE)</f>
        <v>0</v>
      </c>
      <c r="K32" s="122"/>
      <c r="L32" s="205">
        <v>0.2</v>
      </c>
      <c r="M32" s="122">
        <f t="shared" si="4"/>
        <v>0</v>
      </c>
      <c r="N32" s="122"/>
      <c r="O32" s="206">
        <v>0.72000000000000008</v>
      </c>
      <c r="P32" s="207">
        <f t="shared" si="5"/>
        <v>0</v>
      </c>
      <c r="Q32" s="207"/>
      <c r="R32" s="206">
        <v>19.044</v>
      </c>
      <c r="S32" s="207">
        <f t="shared" si="6"/>
        <v>0</v>
      </c>
      <c r="T32" s="207"/>
      <c r="U32" s="208">
        <v>0</v>
      </c>
      <c r="V32" s="207">
        <f t="shared" si="7"/>
        <v>0</v>
      </c>
      <c r="W32" s="200"/>
    </row>
    <row r="33" spans="1:23" x14ac:dyDescent="0.35">
      <c r="H33" s="114"/>
      <c r="I33" s="68" t="s">
        <v>153</v>
      </c>
      <c r="J33" s="122">
        <f>VLOOKUP(I33,Värmeproduktion!$C$4:$E$69,3,FALSE)+VLOOKUP(I33,Värmeproduktion!$P$4:$R$69,3,FALSE)+VLOOKUP(I33,Kraftvärmeproduktion!$C$5:$O$59,11,FALSE)</f>
        <v>0</v>
      </c>
      <c r="K33" s="122"/>
      <c r="L33" s="205">
        <v>1.27</v>
      </c>
      <c r="M33" s="122">
        <f t="shared" si="4"/>
        <v>0</v>
      </c>
      <c r="N33" s="122"/>
      <c r="O33" s="206">
        <v>10.548</v>
      </c>
      <c r="P33" s="207">
        <f t="shared" si="5"/>
        <v>0</v>
      </c>
      <c r="Q33" s="207"/>
      <c r="R33" s="206">
        <v>85.68</v>
      </c>
      <c r="S33" s="207">
        <f t="shared" si="6"/>
        <v>0</v>
      </c>
      <c r="T33" s="207"/>
      <c r="U33" s="208">
        <v>0</v>
      </c>
      <c r="V33" s="207">
        <f t="shared" si="7"/>
        <v>0</v>
      </c>
      <c r="W33" s="200"/>
    </row>
    <row r="34" spans="1:23" x14ac:dyDescent="0.35">
      <c r="H34" s="114"/>
      <c r="I34" s="68" t="s">
        <v>154</v>
      </c>
      <c r="J34" s="122">
        <f>VLOOKUP(I34,Värmeproduktion!$C$4:$E$69,3,FALSE)+VLOOKUP(I34,Värmeproduktion!$P$4:$R$69,3,FALSE)+VLOOKUP(I34,Kraftvärmeproduktion!$C$5:$O$59,11,FALSE)</f>
        <v>0</v>
      </c>
      <c r="K34" s="122"/>
      <c r="L34" s="205">
        <v>0.16</v>
      </c>
      <c r="M34" s="122">
        <f t="shared" si="4"/>
        <v>0</v>
      </c>
      <c r="N34" s="122"/>
      <c r="O34" s="206">
        <v>0.18000000000000002</v>
      </c>
      <c r="P34" s="207">
        <f t="shared" si="5"/>
        <v>0</v>
      </c>
      <c r="Q34" s="207"/>
      <c r="R34" s="206">
        <v>21.708000000000002</v>
      </c>
      <c r="S34" s="207">
        <f t="shared" si="6"/>
        <v>0</v>
      </c>
      <c r="T34" s="207"/>
      <c r="U34" s="208">
        <v>0</v>
      </c>
      <c r="V34" s="207">
        <f t="shared" si="7"/>
        <v>0</v>
      </c>
      <c r="W34" s="200"/>
    </row>
    <row r="35" spans="1:23" x14ac:dyDescent="0.35">
      <c r="H35" s="114"/>
      <c r="I35" s="68" t="s">
        <v>43</v>
      </c>
      <c r="J35" s="122">
        <f>VLOOKUP(I35,Värmeproduktion!$C$4:$E$69,3,FALSE)+VLOOKUP(I35,Värmeproduktion!$P$4:$R$69,3,FALSE)+VLOOKUP(I35,Kraftvärmeproduktion!$C$5:$O$59,11,FALSE)</f>
        <v>0</v>
      </c>
      <c r="K35" s="122"/>
      <c r="L35" s="205">
        <v>0.11</v>
      </c>
      <c r="M35" s="122">
        <f t="shared" si="4"/>
        <v>0</v>
      </c>
      <c r="N35" s="122"/>
      <c r="O35" s="206">
        <v>4</v>
      </c>
      <c r="P35" s="207">
        <f t="shared" si="5"/>
        <v>0</v>
      </c>
      <c r="Q35" s="207"/>
      <c r="R35" s="206">
        <v>14</v>
      </c>
      <c r="S35" s="207">
        <f t="shared" si="6"/>
        <v>0</v>
      </c>
      <c r="T35" s="207"/>
      <c r="U35" s="208">
        <v>0</v>
      </c>
      <c r="V35" s="207">
        <f t="shared" si="7"/>
        <v>0</v>
      </c>
      <c r="W35" s="200"/>
    </row>
    <row r="36" spans="1:23" x14ac:dyDescent="0.35">
      <c r="H36" s="114"/>
      <c r="I36" s="68" t="s">
        <v>44</v>
      </c>
      <c r="J36" s="122">
        <f>VLOOKUP(I36,Värmeproduktion!$C$4:$E$69,3,FALSE)+VLOOKUP(I36,Värmeproduktion!$P$4:$R$69,3,FALSE)+VLOOKUP(I36,Kraftvärmeproduktion!$C$5:$O$59,11,FALSE)</f>
        <v>0</v>
      </c>
      <c r="K36" s="122"/>
      <c r="L36" s="205">
        <v>0.11</v>
      </c>
      <c r="M36" s="122">
        <f>$J36*$L36</f>
        <v>0</v>
      </c>
      <c r="N36" s="122"/>
      <c r="O36" s="206">
        <v>4</v>
      </c>
      <c r="P36" s="207">
        <f>$J36*$O36</f>
        <v>0</v>
      </c>
      <c r="Q36" s="207"/>
      <c r="R36" s="206">
        <v>14</v>
      </c>
      <c r="S36" s="207">
        <f>$J36*$R36</f>
        <v>0</v>
      </c>
      <c r="T36" s="207"/>
      <c r="U36" s="208">
        <v>0</v>
      </c>
      <c r="V36" s="207">
        <f>$J36*$U36</f>
        <v>0</v>
      </c>
      <c r="W36" s="200"/>
    </row>
    <row r="37" spans="1:23" x14ac:dyDescent="0.35">
      <c r="H37" s="114"/>
      <c r="I37" s="68" t="s">
        <v>30</v>
      </c>
      <c r="J37" s="122">
        <f>VLOOKUP(I37,Värmeproduktion!$C$4:$E$69,3,FALSE)+VLOOKUP(I37,Värmeproduktion!$P$4:$R$69,3,FALSE)+VLOOKUP(I37,Kraftvärmeproduktion!$C$5:$O$59,11,FALSE)</f>
        <v>0</v>
      </c>
      <c r="K37" s="122"/>
      <c r="L37" s="205">
        <v>1.05</v>
      </c>
      <c r="M37" s="122">
        <f>$J37*$L37</f>
        <v>0</v>
      </c>
      <c r="N37" s="122"/>
      <c r="O37" s="206">
        <v>4</v>
      </c>
      <c r="P37" s="207">
        <f>$J37*$O37</f>
        <v>0</v>
      </c>
      <c r="Q37" s="207"/>
      <c r="R37" s="206">
        <v>34</v>
      </c>
      <c r="S37" s="207">
        <f>$J37*$R37</f>
        <v>0</v>
      </c>
      <c r="T37" s="207"/>
      <c r="U37" s="208">
        <v>0</v>
      </c>
      <c r="V37" s="207">
        <f>$J37*$U37</f>
        <v>0</v>
      </c>
      <c r="W37" s="200"/>
    </row>
    <row r="38" spans="1:23" ht="15.75" customHeight="1" x14ac:dyDescent="0.35">
      <c r="H38" s="114"/>
      <c r="I38" s="68" t="s">
        <v>33</v>
      </c>
      <c r="J38" s="122">
        <f>VLOOKUP(I38,Värmeproduktion!$C$4:$E$69,3,FALSE)+VLOOKUP(I38,Värmeproduktion!$P$4:$R$69,3,FALSE)+VLOOKUP(I38,Kraftvärmeproduktion!$C$5:$O$59,11,FALSE)</f>
        <v>0</v>
      </c>
      <c r="K38" s="122"/>
      <c r="L38" s="205">
        <v>0.11</v>
      </c>
      <c r="M38" s="122">
        <f>$J38*$L38</f>
        <v>0</v>
      </c>
      <c r="N38" s="122"/>
      <c r="O38" s="206">
        <v>4</v>
      </c>
      <c r="P38" s="207">
        <f>$J38*$O38</f>
        <v>0</v>
      </c>
      <c r="Q38" s="207"/>
      <c r="R38" s="206">
        <v>14</v>
      </c>
      <c r="S38" s="207">
        <f>$J38*$R38</f>
        <v>0</v>
      </c>
      <c r="T38" s="207"/>
      <c r="U38" s="208">
        <v>0</v>
      </c>
      <c r="V38" s="207">
        <f>$J38*$U38</f>
        <v>0</v>
      </c>
      <c r="W38" s="200"/>
    </row>
    <row r="39" spans="1:23" x14ac:dyDescent="0.35">
      <c r="H39" s="114"/>
      <c r="I39" s="71" t="s">
        <v>32</v>
      </c>
      <c r="J39" s="122">
        <f>VLOOKUP(I39,Värmeproduktion!$C$4:$E$69,3,FALSE)+VLOOKUP(I39,Värmeproduktion!$P$4:$R$69,3,FALSE)+VLOOKUP(I39,Kraftvärmeproduktion!$C$5:$O$59,11,FALSE)</f>
        <v>0</v>
      </c>
      <c r="K39" s="122"/>
      <c r="L39" s="205">
        <v>0.03</v>
      </c>
      <c r="M39" s="122">
        <f>$J39*$L39</f>
        <v>0</v>
      </c>
      <c r="N39" s="122"/>
      <c r="O39" s="206">
        <v>4</v>
      </c>
      <c r="P39" s="207">
        <f>$J39*$O39</f>
        <v>0</v>
      </c>
      <c r="Q39" s="207"/>
      <c r="R39" s="206">
        <v>7</v>
      </c>
      <c r="S39" s="207">
        <f>$J39*$R39</f>
        <v>0</v>
      </c>
      <c r="T39" s="207"/>
      <c r="U39" s="208">
        <v>0</v>
      </c>
      <c r="V39" s="207">
        <f>$J39*$U39</f>
        <v>0</v>
      </c>
      <c r="W39" s="200"/>
    </row>
    <row r="40" spans="1:23" x14ac:dyDescent="0.35">
      <c r="H40" s="114"/>
      <c r="I40" s="75"/>
      <c r="J40" s="122"/>
      <c r="K40" s="122"/>
      <c r="L40" s="205"/>
      <c r="M40" s="122"/>
      <c r="N40" s="122"/>
      <c r="O40" s="206"/>
      <c r="P40" s="207"/>
      <c r="Q40" s="207"/>
      <c r="R40" s="206"/>
      <c r="S40" s="207"/>
      <c r="T40" s="207"/>
      <c r="U40" s="208"/>
      <c r="V40" s="207"/>
      <c r="W40" s="200"/>
    </row>
    <row r="41" spans="1:23" x14ac:dyDescent="0.35">
      <c r="A41" s="231"/>
      <c r="H41" s="114"/>
      <c r="I41" s="73" t="s">
        <v>2</v>
      </c>
      <c r="J41" s="122">
        <f>VLOOKUP(I41,Värmeproduktion!$C$4:$E$69,3,FALSE)+VLOOKUP(I41,Värmeproduktion!$P$4:$R$69,3,FALSE)+VLOOKUP(I41,Kraftvärmeproduktion!$C$5:$O$59,11,FALSE)</f>
        <v>0</v>
      </c>
      <c r="K41" s="122"/>
      <c r="L41" s="205">
        <v>1.02</v>
      </c>
      <c r="M41" s="122">
        <f>$J41*$L41</f>
        <v>0</v>
      </c>
      <c r="N41" s="122"/>
      <c r="O41" s="206">
        <v>385.1</v>
      </c>
      <c r="P41" s="207">
        <f>$J41*$O41</f>
        <v>0</v>
      </c>
      <c r="Q41" s="207"/>
      <c r="R41" s="206">
        <v>39</v>
      </c>
      <c r="S41" s="207">
        <f>$J41*$R41</f>
        <v>0</v>
      </c>
      <c r="T41" s="207"/>
      <c r="U41" s="208">
        <v>0</v>
      </c>
      <c r="V41" s="207">
        <f>$J41*$U41</f>
        <v>0</v>
      </c>
      <c r="W41" s="200"/>
    </row>
    <row r="42" spans="1:23" ht="23.25" customHeight="1" x14ac:dyDescent="0.35">
      <c r="H42" s="160"/>
      <c r="I42" s="158"/>
      <c r="J42" s="122"/>
      <c r="K42" s="122"/>
      <c r="L42" s="205"/>
      <c r="M42" s="122"/>
      <c r="N42" s="122"/>
      <c r="O42" s="206"/>
      <c r="P42" s="207"/>
      <c r="Q42" s="207"/>
      <c r="R42" s="206"/>
      <c r="S42" s="207"/>
      <c r="T42" s="207"/>
      <c r="U42" s="208"/>
      <c r="V42" s="207"/>
      <c r="W42" s="200"/>
    </row>
    <row r="43" spans="1:23" ht="27.75" customHeight="1" x14ac:dyDescent="0.35">
      <c r="H43" s="114"/>
      <c r="I43" s="67" t="s">
        <v>6</v>
      </c>
      <c r="J43" s="122">
        <f>VLOOKUP(I43,Värmeproduktion!$C$4:$E$69,3,FALSE)+VLOOKUP(I43,Värmeproduktion!$P$4:$R$69,3,FALSE)</f>
        <v>0</v>
      </c>
      <c r="K43" s="122"/>
      <c r="L43" s="205">
        <f>IF($E$19&lt;&gt;"",$E$19,$C$19)</f>
        <v>2.2999999999999998</v>
      </c>
      <c r="M43" s="122">
        <f>$J43*$L43</f>
        <v>0</v>
      </c>
      <c r="N43" s="122"/>
      <c r="O43" s="206">
        <f>IF($E$20&lt;&gt;"",$E$20,$C$20)</f>
        <v>372</v>
      </c>
      <c r="P43" s="207">
        <f>$J43*$O43</f>
        <v>0</v>
      </c>
      <c r="Q43" s="207"/>
      <c r="R43" s="206">
        <v>0</v>
      </c>
      <c r="S43" s="207">
        <f>$J43*$R43</f>
        <v>0</v>
      </c>
      <c r="T43" s="207"/>
      <c r="U43" s="205">
        <f>IF($E$21&lt;&gt;"",$E$21,$C$21)</f>
        <v>0.55000000000000004</v>
      </c>
      <c r="V43" s="207">
        <f>$J43*$U43</f>
        <v>0</v>
      </c>
      <c r="W43" s="200"/>
    </row>
    <row r="44" spans="1:23" x14ac:dyDescent="0.35">
      <c r="H44" s="114"/>
      <c r="I44" s="71" t="s">
        <v>95</v>
      </c>
      <c r="J44" s="122">
        <f>VLOOKUP("Värmepumpar, värmeproduktion",Värmeproduktion!$C$4:$E$69,3,FALSE)+VLOOKUP("Värmepumpar, värmeproduktion",Värmeproduktion!$P$4:$R$69,3,FALSE)-J43</f>
        <v>0</v>
      </c>
      <c r="K44" s="122"/>
      <c r="L44" s="232">
        <v>0</v>
      </c>
      <c r="M44" s="122">
        <f>$J44*$L44</f>
        <v>0</v>
      </c>
      <c r="N44" s="122"/>
      <c r="O44" s="232">
        <v>0</v>
      </c>
      <c r="P44" s="207">
        <f>$J44*$O44</f>
        <v>0</v>
      </c>
      <c r="Q44" s="207"/>
      <c r="R44" s="232">
        <v>0</v>
      </c>
      <c r="S44" s="207">
        <f>$J44*$R44</f>
        <v>0</v>
      </c>
      <c r="T44" s="207"/>
      <c r="U44" s="233">
        <v>0</v>
      </c>
      <c r="V44" s="207">
        <f>$J44*$U44</f>
        <v>0</v>
      </c>
      <c r="W44" s="200"/>
    </row>
    <row r="45" spans="1:23" x14ac:dyDescent="0.35">
      <c r="H45" s="114"/>
      <c r="I45" s="76"/>
      <c r="J45" s="122"/>
      <c r="K45" s="122"/>
      <c r="L45" s="205"/>
      <c r="M45" s="122"/>
      <c r="N45" s="122"/>
      <c r="O45" s="206"/>
      <c r="P45" s="207"/>
      <c r="Q45" s="207"/>
      <c r="R45" s="206"/>
      <c r="S45" s="207"/>
      <c r="T45" s="207"/>
      <c r="U45" s="208"/>
      <c r="V45" s="207"/>
      <c r="W45" s="200"/>
    </row>
    <row r="46" spans="1:23" x14ac:dyDescent="0.35">
      <c r="H46" s="114"/>
      <c r="I46" s="73" t="s">
        <v>8</v>
      </c>
      <c r="J46" s="122">
        <f>VLOOKUP(I46,Värmeproduktion!$C$4:$E$69,3,FALSE)+VLOOKUP(I46,Värmeproduktion!$P$4:$R$69,3,FALSE)</f>
        <v>0</v>
      </c>
      <c r="K46" s="122"/>
      <c r="L46" s="205">
        <f>IF($E$19&lt;&gt;"",$E$19,$C$19)</f>
        <v>2.2999999999999998</v>
      </c>
      <c r="M46" s="122">
        <f>$J46*$L46</f>
        <v>0</v>
      </c>
      <c r="N46" s="122"/>
      <c r="O46" s="206">
        <f>IF($E$20&lt;&gt;"",$E$20,$C$20)</f>
        <v>372</v>
      </c>
      <c r="P46" s="207">
        <f>$J46*$O46</f>
        <v>0</v>
      </c>
      <c r="Q46" s="207"/>
      <c r="R46" s="206">
        <v>0</v>
      </c>
      <c r="S46" s="207">
        <f>$J46*$R46</f>
        <v>0</v>
      </c>
      <c r="T46" s="207"/>
      <c r="U46" s="206">
        <f>IF($E$21&lt;&gt;"",$E$21,$C$21)</f>
        <v>0.55000000000000004</v>
      </c>
      <c r="V46" s="207">
        <f>$J46*$U46</f>
        <v>0</v>
      </c>
      <c r="W46" s="200"/>
    </row>
    <row r="47" spans="1:23" x14ac:dyDescent="0.35">
      <c r="H47" s="114"/>
      <c r="I47" s="76"/>
      <c r="J47" s="122"/>
      <c r="K47" s="122"/>
      <c r="L47" s="205"/>
      <c r="M47" s="122"/>
      <c r="N47" s="122"/>
      <c r="O47" s="206"/>
      <c r="P47" s="207"/>
      <c r="Q47" s="207"/>
      <c r="R47" s="206"/>
      <c r="S47" s="207"/>
      <c r="T47" s="207"/>
      <c r="U47" s="208"/>
      <c r="V47" s="207"/>
      <c r="W47" s="200"/>
    </row>
    <row r="48" spans="1:23" x14ac:dyDescent="0.35">
      <c r="A48" s="231"/>
      <c r="H48" s="114"/>
      <c r="I48" s="73" t="s">
        <v>96</v>
      </c>
      <c r="J48" s="122">
        <f>IF(VLOOKUP("Hjälpel",Värmeproduktion!$C$4:$E$69,3,FALSE)=0,
0.03*J5+VLOOKUP("Hjälpel kraftvärme",Kraftvärmeproduktion!$C$5:$O$59,11,FALSE),
VLOOKUP("Hjälpel",Värmeproduktion!$C$4:$E$69,3,FALSE)+VLOOKUP("Hjälpel kraftvärme",Kraftvärmeproduktion!$C$5:$O$59,11,FALSE))</f>
        <v>0</v>
      </c>
      <c r="K48" s="122"/>
      <c r="L48" s="205">
        <f>IF($E$19&lt;&gt;"",$E$19,$C$19)</f>
        <v>2.2999999999999998</v>
      </c>
      <c r="M48" s="122">
        <f>$J48*$L48</f>
        <v>0</v>
      </c>
      <c r="N48" s="122"/>
      <c r="O48" s="206">
        <f>IF($E$20&lt;&gt;"",$E$20,$C$20)</f>
        <v>372</v>
      </c>
      <c r="P48" s="207">
        <f>$J48*$O48</f>
        <v>0</v>
      </c>
      <c r="Q48" s="207"/>
      <c r="R48" s="206">
        <v>0</v>
      </c>
      <c r="S48" s="207">
        <f>$J48*$R48</f>
        <v>0</v>
      </c>
      <c r="T48" s="207"/>
      <c r="U48" s="206">
        <f>IF($E$21&lt;&gt;"",$E$21,$C$21)</f>
        <v>0.55000000000000004</v>
      </c>
      <c r="V48" s="207">
        <f>$J48*$U48</f>
        <v>0</v>
      </c>
      <c r="W48" s="200"/>
    </row>
    <row r="49" spans="1:23" ht="26" x14ac:dyDescent="0.35">
      <c r="H49" s="114"/>
      <c r="I49" s="234" t="s">
        <v>119</v>
      </c>
      <c r="J49" s="122"/>
      <c r="K49" s="122"/>
      <c r="L49" s="205"/>
      <c r="M49" s="122"/>
      <c r="N49" s="122"/>
      <c r="O49" s="206"/>
      <c r="P49" s="207"/>
      <c r="Q49" s="207"/>
      <c r="R49" s="206"/>
      <c r="S49" s="207"/>
      <c r="T49" s="207"/>
      <c r="U49" s="208"/>
      <c r="V49" s="207"/>
      <c r="W49" s="200"/>
    </row>
    <row r="50" spans="1:23" x14ac:dyDescent="0.35">
      <c r="H50" s="114"/>
      <c r="I50" s="73" t="s">
        <v>9</v>
      </c>
      <c r="J50" s="122">
        <f>VLOOKUP("Spillvärme från företag 1",Värmeproduktion!$J$11:$L$25,3,FALSE)+VLOOKUP("Spillvärme från företag 2",Värmeproduktion!$J$11:$L$25,3,FALSE)+VLOOKUP("Spillvärme från företag 3",Värmeproduktion!$J$11:$L$25,3,FALSE)</f>
        <v>0</v>
      </c>
      <c r="K50" s="122"/>
      <c r="L50" s="206">
        <v>0</v>
      </c>
      <c r="M50" s="122">
        <f>$J50*$L50</f>
        <v>0</v>
      </c>
      <c r="N50" s="122"/>
      <c r="O50" s="206">
        <v>0</v>
      </c>
      <c r="P50" s="207">
        <f>$J50*$O50</f>
        <v>0</v>
      </c>
      <c r="Q50" s="207"/>
      <c r="R50" s="206">
        <v>0</v>
      </c>
      <c r="S50" s="207">
        <f>$J50*$R50</f>
        <v>0</v>
      </c>
      <c r="T50" s="207"/>
      <c r="U50" s="208">
        <v>0</v>
      </c>
      <c r="V50" s="207">
        <f>$J50*$U50</f>
        <v>0</v>
      </c>
      <c r="W50" s="200"/>
    </row>
    <row r="51" spans="1:23" x14ac:dyDescent="0.35">
      <c r="H51" s="114"/>
      <c r="I51" s="235"/>
      <c r="J51" s="122"/>
      <c r="K51" s="122"/>
      <c r="L51" s="206"/>
      <c r="M51" s="122"/>
      <c r="N51" s="122"/>
      <c r="O51" s="206"/>
      <c r="P51" s="207"/>
      <c r="Q51" s="207"/>
      <c r="R51" s="206"/>
      <c r="S51" s="207"/>
      <c r="T51" s="207"/>
      <c r="U51" s="208"/>
      <c r="V51" s="207"/>
      <c r="W51" s="200"/>
    </row>
    <row r="52" spans="1:23" x14ac:dyDescent="0.35">
      <c r="H52" s="114"/>
      <c r="I52" s="73" t="s">
        <v>50</v>
      </c>
      <c r="J52" s="122">
        <f>VLOOKUP(I52,Värmeproduktion!$C$4:$E$69,3,FALSE)+VLOOKUP(I52,Värmeproduktion!$P$4:$R$69,3,FALSE)+VLOOKUP(I52,Kraftvärmeproduktion!$C$5:$O$59,11,FALSE)</f>
        <v>0</v>
      </c>
      <c r="K52" s="122"/>
      <c r="L52" s="206">
        <v>0</v>
      </c>
      <c r="M52" s="122">
        <f>$J52*$L52</f>
        <v>0</v>
      </c>
      <c r="N52" s="122"/>
      <c r="O52" s="206">
        <v>0</v>
      </c>
      <c r="P52" s="207">
        <f>$J52*$O52</f>
        <v>0</v>
      </c>
      <c r="Q52" s="207"/>
      <c r="R52" s="206">
        <v>0</v>
      </c>
      <c r="S52" s="207">
        <f>$J52*$R52</f>
        <v>0</v>
      </c>
      <c r="T52" s="207"/>
      <c r="U52" s="208">
        <v>0</v>
      </c>
      <c r="V52" s="207">
        <f>$J52*$U52</f>
        <v>0</v>
      </c>
      <c r="W52" s="200"/>
    </row>
    <row r="53" spans="1:23" x14ac:dyDescent="0.35">
      <c r="A53" s="231"/>
      <c r="H53" s="114"/>
      <c r="I53" s="235"/>
      <c r="J53" s="122"/>
      <c r="K53" s="122"/>
      <c r="L53" s="206"/>
      <c r="M53" s="122"/>
      <c r="N53" s="122"/>
      <c r="O53" s="206"/>
      <c r="P53" s="207"/>
      <c r="Q53" s="207"/>
      <c r="R53" s="206"/>
      <c r="S53" s="207"/>
      <c r="T53" s="207"/>
      <c r="U53" s="208"/>
      <c r="V53" s="207"/>
      <c r="W53" s="200"/>
    </row>
    <row r="54" spans="1:23" ht="25.5" customHeight="1" x14ac:dyDescent="0.35">
      <c r="G54" s="236"/>
      <c r="H54" s="114"/>
      <c r="I54" s="73" t="s">
        <v>40</v>
      </c>
      <c r="J54" s="122">
        <f>VLOOKUP(I54,Värmeproduktion!$P$4:$R$69,3,FALSE)</f>
        <v>0</v>
      </c>
      <c r="K54" s="122"/>
      <c r="L54" s="205">
        <v>1.1100000000000001</v>
      </c>
      <c r="M54" s="122">
        <f>$J54*$L54</f>
        <v>0</v>
      </c>
      <c r="N54" s="122"/>
      <c r="O54" s="206">
        <v>275</v>
      </c>
      <c r="P54" s="207">
        <f>$J54*$O54</f>
        <v>0</v>
      </c>
      <c r="Q54" s="207"/>
      <c r="R54" s="206">
        <v>22</v>
      </c>
      <c r="S54" s="207">
        <f>$J54*$R54</f>
        <v>0</v>
      </c>
      <c r="T54" s="207"/>
      <c r="U54" s="208">
        <v>0</v>
      </c>
      <c r="V54" s="207">
        <f>$J54*$U54</f>
        <v>0</v>
      </c>
      <c r="W54" s="200"/>
    </row>
    <row r="55" spans="1:23" x14ac:dyDescent="0.35">
      <c r="H55" s="114"/>
      <c r="I55" s="235"/>
      <c r="J55" s="122"/>
      <c r="K55" s="122"/>
      <c r="L55" s="205"/>
      <c r="M55" s="122"/>
      <c r="N55" s="122"/>
      <c r="O55" s="206"/>
      <c r="P55" s="207"/>
      <c r="Q55" s="207"/>
      <c r="R55" s="206"/>
      <c r="S55" s="207"/>
      <c r="T55" s="207"/>
      <c r="U55" s="208"/>
      <c r="V55" s="207"/>
      <c r="W55" s="200"/>
    </row>
    <row r="56" spans="1:23" x14ac:dyDescent="0.35">
      <c r="H56" s="114"/>
      <c r="I56" s="237"/>
      <c r="J56" s="122"/>
      <c r="K56" s="122"/>
      <c r="L56" s="205"/>
      <c r="M56" s="122"/>
      <c r="N56" s="122"/>
      <c r="O56" s="206"/>
      <c r="P56" s="207"/>
      <c r="Q56" s="207"/>
      <c r="R56" s="206"/>
      <c r="S56" s="207"/>
      <c r="T56" s="207"/>
      <c r="U56" s="208"/>
      <c r="V56" s="207"/>
      <c r="W56" s="200"/>
    </row>
    <row r="57" spans="1:23" x14ac:dyDescent="0.35">
      <c r="H57" s="114"/>
      <c r="I57" s="235"/>
      <c r="J57" s="122"/>
      <c r="K57" s="122"/>
      <c r="L57" s="238"/>
      <c r="M57" s="122"/>
      <c r="N57" s="122"/>
      <c r="O57" s="239"/>
      <c r="P57" s="207"/>
      <c r="Q57" s="207"/>
      <c r="R57" s="239"/>
      <c r="S57" s="207"/>
      <c r="T57" s="207"/>
      <c r="U57" s="238"/>
      <c r="V57" s="207"/>
      <c r="W57" s="200"/>
    </row>
    <row r="58" spans="1:23" x14ac:dyDescent="0.35">
      <c r="H58" s="114"/>
      <c r="I58" s="237"/>
      <c r="J58" s="124"/>
      <c r="K58" s="124"/>
      <c r="L58" s="124" t="s">
        <v>14</v>
      </c>
      <c r="M58" s="207">
        <f>SUM(M9:M56)</f>
        <v>0</v>
      </c>
      <c r="N58" s="207"/>
      <c r="O58" s="124" t="s">
        <v>14</v>
      </c>
      <c r="P58" s="207">
        <f>SUM(P9:P56)</f>
        <v>0</v>
      </c>
      <c r="Q58" s="207"/>
      <c r="R58" s="124" t="s">
        <v>14</v>
      </c>
      <c r="S58" s="207">
        <f>SUM(S9:S56)</f>
        <v>0</v>
      </c>
      <c r="T58" s="207"/>
      <c r="U58" s="124" t="s">
        <v>14</v>
      </c>
      <c r="V58" s="207">
        <f>SUM(V9:V56)</f>
        <v>0</v>
      </c>
      <c r="W58" s="200"/>
    </row>
    <row r="59" spans="1:23" x14ac:dyDescent="0.35">
      <c r="H59" s="114"/>
      <c r="I59" s="237"/>
      <c r="J59" s="124"/>
      <c r="K59" s="124"/>
      <c r="L59" s="124" t="s">
        <v>97</v>
      </c>
      <c r="M59" s="122">
        <f>$J$5</f>
        <v>0</v>
      </c>
      <c r="N59" s="122"/>
      <c r="O59" s="124" t="s">
        <v>97</v>
      </c>
      <c r="P59" s="122">
        <f>$J$5</f>
        <v>0</v>
      </c>
      <c r="Q59" s="122"/>
      <c r="R59" s="124" t="s">
        <v>97</v>
      </c>
      <c r="S59" s="122">
        <f>$J$5</f>
        <v>0</v>
      </c>
      <c r="T59" s="122"/>
      <c r="U59" s="199" t="s">
        <v>111</v>
      </c>
      <c r="V59" s="122">
        <f>SUM(J9:$J$54)</f>
        <v>0</v>
      </c>
      <c r="W59" s="200"/>
    </row>
    <row r="60" spans="1:23" x14ac:dyDescent="0.35">
      <c r="H60" s="114"/>
      <c r="I60" s="237"/>
      <c r="J60" s="124"/>
      <c r="K60" s="124"/>
      <c r="L60" s="124"/>
      <c r="M60" s="122"/>
      <c r="N60" s="122"/>
      <c r="O60" s="124"/>
      <c r="P60" s="122"/>
      <c r="Q60" s="122"/>
      <c r="R60" s="124"/>
      <c r="S60" s="122"/>
      <c r="T60" s="122"/>
      <c r="U60" s="199"/>
      <c r="V60" s="122"/>
      <c r="W60" s="200"/>
    </row>
    <row r="61" spans="1:23" ht="15.5" x14ac:dyDescent="0.35">
      <c r="H61" s="114"/>
      <c r="I61" s="1"/>
      <c r="L61" s="115"/>
      <c r="M61" s="240"/>
      <c r="N61" s="240"/>
      <c r="O61" s="241"/>
      <c r="P61" s="240"/>
      <c r="Q61" s="240"/>
      <c r="R61" s="241"/>
      <c r="S61" s="240"/>
      <c r="T61" s="240"/>
      <c r="U61" s="241"/>
      <c r="V61" s="240"/>
      <c r="W61" s="242"/>
    </row>
    <row r="62" spans="1:23" ht="93" x14ac:dyDescent="0.35">
      <c r="H62" s="114"/>
      <c r="I62" s="1"/>
      <c r="L62" s="243" t="s">
        <v>98</v>
      </c>
      <c r="M62" s="244" t="e">
        <f>M58/M59</f>
        <v>#DIV/0!</v>
      </c>
      <c r="N62" s="245"/>
      <c r="O62" s="243" t="s">
        <v>99</v>
      </c>
      <c r="P62" s="244" t="e">
        <f>P58/P59</f>
        <v>#DIV/0!</v>
      </c>
      <c r="Q62" s="115"/>
      <c r="R62" s="243" t="s">
        <v>100</v>
      </c>
      <c r="S62" s="244" t="e">
        <f>S58/S59</f>
        <v>#DIV/0!</v>
      </c>
      <c r="T62" s="115"/>
      <c r="U62" s="243" t="s">
        <v>112</v>
      </c>
      <c r="V62" s="244" t="e">
        <f>V58/V59</f>
        <v>#DIV/0!</v>
      </c>
      <c r="W62" s="242"/>
    </row>
    <row r="63" spans="1:23" x14ac:dyDescent="0.35">
      <c r="H63" s="114"/>
      <c r="I63" s="1"/>
      <c r="L63" s="115"/>
      <c r="M63" s="246"/>
      <c r="N63" s="246"/>
      <c r="O63" s="247"/>
      <c r="P63" s="246"/>
      <c r="Q63" s="248"/>
      <c r="R63" s="247"/>
      <c r="S63" s="246"/>
      <c r="T63" s="248"/>
      <c r="U63" s="247"/>
      <c r="V63" s="246"/>
      <c r="W63" s="242"/>
    </row>
    <row r="64" spans="1:23" ht="15.5" x14ac:dyDescent="0.35">
      <c r="B64" s="249"/>
      <c r="C64" s="161"/>
      <c r="D64" s="161"/>
      <c r="E64" s="250"/>
      <c r="F64" s="161"/>
      <c r="H64" s="251"/>
      <c r="I64" s="163"/>
      <c r="J64" s="252"/>
      <c r="K64" s="252"/>
      <c r="L64" s="252"/>
      <c r="M64" s="253"/>
      <c r="N64" s="254"/>
      <c r="O64" s="255"/>
      <c r="P64" s="253"/>
      <c r="Q64" s="254"/>
      <c r="R64" s="255"/>
      <c r="S64" s="253"/>
      <c r="T64" s="254"/>
      <c r="U64" s="255"/>
      <c r="V64" s="253"/>
      <c r="W64" s="256"/>
    </row>
    <row r="65" spans="2:23" ht="15.5" x14ac:dyDescent="0.35">
      <c r="B65" s="161"/>
      <c r="C65" s="161"/>
      <c r="D65" s="161"/>
      <c r="E65" s="161"/>
      <c r="F65" s="161"/>
      <c r="H65" s="257"/>
      <c r="I65" s="258"/>
      <c r="J65" s="259"/>
      <c r="K65" s="259"/>
      <c r="L65" s="260"/>
      <c r="M65" s="261"/>
      <c r="N65" s="262"/>
      <c r="O65" s="260"/>
      <c r="P65" s="261"/>
      <c r="Q65" s="262"/>
      <c r="R65" s="263"/>
      <c r="S65" s="261"/>
      <c r="T65" s="262"/>
      <c r="U65" s="263"/>
      <c r="V65" s="261"/>
      <c r="W65" s="264"/>
    </row>
    <row r="66" spans="2:23" x14ac:dyDescent="0.35">
      <c r="H66" s="163"/>
      <c r="I66" s="163"/>
      <c r="J66" s="265"/>
      <c r="K66" s="252"/>
      <c r="L66" s="252"/>
      <c r="M66" s="266"/>
      <c r="N66" s="266"/>
      <c r="O66" s="267"/>
      <c r="P66" s="267"/>
      <c r="Q66" s="267"/>
      <c r="R66" s="267"/>
      <c r="S66" s="267"/>
      <c r="T66" s="267"/>
      <c r="U66" s="267"/>
      <c r="V66" s="267"/>
      <c r="W66" s="252"/>
    </row>
    <row r="67" spans="2:23" x14ac:dyDescent="0.35">
      <c r="I67" s="1"/>
      <c r="L67" s="115"/>
      <c r="M67" s="268"/>
      <c r="N67" s="268"/>
      <c r="O67" s="268"/>
      <c r="P67" s="268"/>
      <c r="Q67" s="268"/>
      <c r="R67" s="268"/>
      <c r="S67" s="268"/>
      <c r="T67" s="268"/>
      <c r="U67" s="268"/>
      <c r="V67" s="269"/>
      <c r="W67" s="115"/>
    </row>
    <row r="68" spans="2:23" x14ac:dyDescent="0.35">
      <c r="I68" s="76"/>
      <c r="L68" s="115"/>
      <c r="M68" s="115"/>
      <c r="N68" s="115"/>
      <c r="O68" s="270"/>
      <c r="P68" s="115"/>
      <c r="Q68" s="115"/>
      <c r="R68" s="270"/>
      <c r="S68" s="115"/>
      <c r="T68" s="115"/>
      <c r="U68" s="270"/>
      <c r="V68" s="115"/>
      <c r="W68" s="115"/>
    </row>
    <row r="71" spans="2:23" x14ac:dyDescent="0.35">
      <c r="O71" s="1"/>
      <c r="R71" s="1"/>
      <c r="U71" s="1"/>
    </row>
    <row r="72" spans="2:23" x14ac:dyDescent="0.35">
      <c r="M72" s="271"/>
      <c r="N72" s="271"/>
      <c r="O72" s="271"/>
      <c r="P72" s="271"/>
      <c r="Q72" s="271"/>
      <c r="R72" s="271"/>
      <c r="S72" s="271"/>
      <c r="T72" s="271"/>
      <c r="U72" s="271"/>
      <c r="V72" s="271"/>
    </row>
    <row r="78" spans="2:23" x14ac:dyDescent="0.35">
      <c r="M78" s="272"/>
      <c r="P78" s="272"/>
      <c r="S78" s="272"/>
      <c r="V78" s="272"/>
    </row>
  </sheetData>
  <sheetProtection algorithmName="SHA-512" hashValue="PEHU+RmLZxFc4WxfvvGNNM4OCDnjYeLWUoETF+3Uq/jLCnPiEqWeEdQohOK1dQsDIVj+If+EbE/G77KyvVNK2w==" saltValue="HrV7aIK/3R2vK0qmC+9HFA==" spinCount="100000" sheet="1" objects="1" scenarios="1"/>
  <protectedRanges>
    <protectedRange sqref="E19:E22 O16" name="Område1"/>
  </protectedRanges>
  <phoneticPr fontId="7" type="noConversion"/>
  <pageMargins left="0.75" right="0.75" top="1" bottom="1" header="0.5" footer="0.5"/>
  <pageSetup paperSize="9" scale="32" fitToWidth="2" orientation="portrait" r:id="rId1"/>
  <headerFooter alignWithMargins="0"/>
  <ignoredErrors>
    <ignoredError sqref="J4" evalError="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ifab_Kategori_Utredning_11 xmlns="8ad8428e-9403-4897-85ac-b5dd2921e67e">Ange kategori</Hifab_Kategori_Utredning_11>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DF76B7A740D9F479C26F791EF8DE9BF" ma:contentTypeVersion="1" ma:contentTypeDescription="Skapa ett nytt dokument." ma:contentTypeScope="" ma:versionID="a413028046edda06d72ed8dbc0bd3bf6">
  <xsd:schema xmlns:xsd="http://www.w3.org/2001/XMLSchema" xmlns:xs="http://www.w3.org/2001/XMLSchema" xmlns:p="http://schemas.microsoft.com/office/2006/metadata/properties" xmlns:ns2="8ad8428e-9403-4897-85ac-b5dd2921e67e" targetNamespace="http://schemas.microsoft.com/office/2006/metadata/properties" ma:root="true" ma:fieldsID="ec7c3ac3ea0e73e041cf803395a5b473" ns2:_="">
    <xsd:import namespace="8ad8428e-9403-4897-85ac-b5dd2921e67e"/>
    <xsd:element name="properties">
      <xsd:complexType>
        <xsd:sequence>
          <xsd:element name="documentManagement">
            <xsd:complexType>
              <xsd:all>
                <xsd:element ref="ns2:Hifab_Kategori_Utredning_1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d8428e-9403-4897-85ac-b5dd2921e67e" elementFormDefault="qualified">
    <xsd:import namespace="http://schemas.microsoft.com/office/2006/documentManagement/types"/>
    <xsd:import namespace="http://schemas.microsoft.com/office/infopath/2007/PartnerControls"/>
    <xsd:element name="Hifab_Kategori_Utredning_11" ma:index="8" nillable="true" ma:displayName="Utredning 11.Egna utredningar/ sammanställningar" ma:default="Ange kategori" ma:internalName="Hifab_Kategori_Utredning_11">
      <xsd:simpleType>
        <xsd:union memberTypes="dms:Text">
          <xsd:simpleType>
            <xsd:restriction base="dms:Choice">
              <xsd:enumeration value="Ange kategori"/>
              <xsd:enumeration value="Arbetsrapport"/>
              <xsd:enumeration value="Dagbok"/>
              <xsd:enumeration value="Sammanställning"/>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9C76E-06AF-4316-B2D7-BB8CD7373DFE}">
  <ds:schemaRefs>
    <ds:schemaRef ds:uri="http://schemas.microsoft.com/sharepoint/v3/contenttype/forms"/>
  </ds:schemaRefs>
</ds:datastoreItem>
</file>

<file path=customXml/itemProps2.xml><?xml version="1.0" encoding="utf-8"?>
<ds:datastoreItem xmlns:ds="http://schemas.openxmlformats.org/officeDocument/2006/customXml" ds:itemID="{CCD45CAF-CCCD-4B72-B7AB-D02E2673B595}">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ad8428e-9403-4897-85ac-b5dd2921e67e"/>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4D8C66A-273B-43ED-8D72-EA0CD93927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d8428e-9403-4897-85ac-b5dd2921e6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vt:i4>
      </vt:variant>
    </vt:vector>
  </HeadingPairs>
  <TitlesOfParts>
    <vt:vector size="5" baseType="lpstr">
      <vt:lpstr>Instruktion</vt:lpstr>
      <vt:lpstr>Leveranser</vt:lpstr>
      <vt:lpstr>Värmeproduktion</vt:lpstr>
      <vt:lpstr>Kraftvärmeproduktion</vt:lpstr>
      <vt:lpstr>Miljövärdesberäkning</vt:lpstr>
    </vt:vector>
  </TitlesOfParts>
  <Company>Svensk Fjärrvärme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Sonya Trad</dc:creator>
  <cp:lastModifiedBy>Raziyeh Khodayari</cp:lastModifiedBy>
  <cp:lastPrinted>2012-11-08T10:00:01Z</cp:lastPrinted>
  <dcterms:created xsi:type="dcterms:W3CDTF">2011-09-06T08:48:45Z</dcterms:created>
  <dcterms:modified xsi:type="dcterms:W3CDTF">2022-12-14T12:30:54Z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0x0101000DF76B7A740D9F479C26F791EF8DE9BF</vt:lpwstr>
  </property>
</Properties>
</file>